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tabRatio="607" activeTab="0"/>
  </bookViews>
  <sheets>
    <sheet name="Öppenhet och påverkan" sheetId="1" r:id="rId1"/>
    <sheet name="Förskola" sheetId="2" r:id="rId2"/>
    <sheet name="Grundskola" sheetId="3" r:id="rId3"/>
    <sheet name="Gymnasieskola" sheetId="4" r:id="rId4"/>
    <sheet name="Äldreomsorg" sheetId="5" r:id="rId5"/>
    <sheet name="Individ och familj" sheetId="6" r:id="rId6"/>
    <sheet name="Handikappomsorg" sheetId="7" r:id="rId7"/>
    <sheet name="Byggo och bo" sheetId="8" r:id="rId8"/>
    <sheet name="Gator, miljö mm" sheetId="9" r:id="rId9"/>
    <sheet name="Tillstånd, näringsliv mm" sheetId="10" r:id="rId10"/>
    <sheet name="Ideell sektor + kultur" sheetId="11" r:id="rId11"/>
    <sheet name="Sökfunktion" sheetId="12" r:id="rId12"/>
    <sheet name="Totalt" sheetId="13" r:id="rId13"/>
    <sheet name="Spindeldiagram" sheetId="14" r:id="rId14"/>
  </sheets>
  <definedNames/>
  <calcPr fullCalcOnLoad="1"/>
</workbook>
</file>

<file path=xl/sharedStrings.xml><?xml version="1.0" encoding="utf-8"?>
<sst xmlns="http://schemas.openxmlformats.org/spreadsheetml/2006/main" count="879" uniqueCount="551">
  <si>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</si>
  <si>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</si>
  <si>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</si>
  <si>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</si>
  <si>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</si>
  <si>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</si>
  <si>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</si>
  <si>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</si>
  <si>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</si>
  <si>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</si>
  <si>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</si>
  <si>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</si>
  <si>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</si>
  <si>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</si>
  <si>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</si>
  <si>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</si>
  <si>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</si>
  <si>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</si>
  <si>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</si>
  <si>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</si>
  <si>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</si>
  <si>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</si>
  <si>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</si>
  <si>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</si>
  <si>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</si>
  <si>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</si>
  <si>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</si>
  <si>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</si>
  <si>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</si>
  <si>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</si>
  <si>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</si>
  <si>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</si>
  <si>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</si>
  <si>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</si>
  <si>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</si>
  <si>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</si>
  <si>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</si>
  <si>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</si>
  <si>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</si>
  <si>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</si>
  <si>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</si>
  <si>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</si>
  <si>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</si>
  <si>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</si>
  <si>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</si>
  <si>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</si>
  <si>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</si>
  <si>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</si>
  <si>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</si>
  <si>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</si>
  <si>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</si>
  <si>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</si>
  <si>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</si>
  <si>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</si>
  <si>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</si>
  <si>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</si>
  <si>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</si>
  <si>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</si>
  <si>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</si>
  <si>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Det finns information hur man ansöker om hjälp (bistånd/insatser)</t>
  </si>
  <si>
    <t>Det finns information om vilka tjänster som finns inom äldreomsorgen</t>
  </si>
  <si>
    <t>Det finns information om vilka tjänster/hjälp som kan erbjudas inom hemtjänsten.</t>
  </si>
  <si>
    <t xml:space="preserve">Det finns information om vilka olika boendeformer som finns inom äldreomsorgen </t>
  </si>
  <si>
    <t xml:space="preserve">Det finns en samlad faktainformation om de enskilda enheterna inom särskilt boende med kontaktuppgifter (telefon, e-postadress, adress) till ansvarig chef och andra nyckel-funktioner (t.ex sjuksköt., sjukgymnast, arbetsterapeut ) </t>
  </si>
  <si>
    <t xml:space="preserve">Enheter inom äldreomsorgen verksamma i kommunen presenteras </t>
  </si>
  <si>
    <t xml:space="preserve">Det finns information om enheternas profil (arbetsinriktning, aktiviteter, värdegrund, etc.) </t>
  </si>
  <si>
    <t>Det finns information om äldreboendenas geografiska placering.</t>
  </si>
  <si>
    <t>Det finns information om hur lång tid det tar innan jag får mitt bistånd.</t>
  </si>
  <si>
    <t>Det finns information om hur man överklagar biståndsbeslutet</t>
  </si>
  <si>
    <t>Det finns information om avgiftens storlek.</t>
  </si>
  <si>
    <t xml:space="preserve">Finns det möjlighet för medborgaren att göra simulerad beräkning av preliminär avgift för äldreomsorg </t>
  </si>
  <si>
    <t>Det finns information om hur kontakten med anhöriga ska fungera.</t>
  </si>
  <si>
    <t>Det finns information om hur och till vem man kan framföra synpunkter och klagomål.</t>
  </si>
  <si>
    <t>Det finns information om valmöjligheter inom verksamheten</t>
  </si>
  <si>
    <t>Det finns information om servicedeklaration/motsvarande för verksamheten</t>
  </si>
  <si>
    <t>Det finns en samlad kvalitetsredovisning riktad till allmänheten där bland annat brukarundersökningar presenteras</t>
  </si>
  <si>
    <t>Det finns information som presenterar resultaten så att det går att jämföra med andra verksamheter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</si>
  <si>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</si>
  <si>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</si>
  <si>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</si>
  <si>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</si>
  <si>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</si>
  <si>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</si>
  <si>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</si>
  <si>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</si>
  <si>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</si>
  <si>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</si>
  <si>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</si>
  <si>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</si>
  <si>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</si>
  <si>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</si>
  <si>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</si>
  <si>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</si>
  <si>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</si>
  <si>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</si>
  <si>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</si>
  <si>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</si>
  <si>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</si>
  <si>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</si>
  <si>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</si>
  <si>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</si>
  <si>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</si>
  <si>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</si>
  <si>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</si>
  <si>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</si>
  <si>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</si>
  <si>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</si>
  <si>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</si>
  <si>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</si>
  <si>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</si>
  <si>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</si>
  <si>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</si>
  <si>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</si>
  <si>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</si>
  <si>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</si>
  <si>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</si>
  <si>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</si>
  <si>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</si>
  <si>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</si>
  <si>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</si>
  <si>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</si>
  <si>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</si>
  <si>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</si>
  <si>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</si>
  <si>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</si>
  <si>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</si>
  <si>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</si>
  <si>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</si>
  <si>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</si>
  <si>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</si>
  <si>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</si>
  <si>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</si>
  <si>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</si>
  <si>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</si>
  <si>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</si>
  <si>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</si>
  <si>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</si>
  <si>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</si>
  <si>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</si>
  <si>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</si>
  <si>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</si>
  <si>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</si>
  <si>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</si>
  <si>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</si>
  <si>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</si>
  <si>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</si>
  <si>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</si>
  <si>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</si>
  <si>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</si>
  <si>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</si>
  <si>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</si>
  <si>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</si>
  <si>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</si>
  <si>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Malung-Sälen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</si>
  <si>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</si>
  <si>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</si>
  <si>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</si>
  <si>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</si>
  <si>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</si>
  <si>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</si>
  <si>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</si>
  <si>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</si>
  <si>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</si>
  <si>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</si>
  <si>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</si>
  <si>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</si>
  <si>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</si>
  <si>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</si>
  <si>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</si>
  <si>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</si>
  <si>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</si>
  <si>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</si>
  <si>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</si>
  <si>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</si>
  <si>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</si>
  <si>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</si>
  <si>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</si>
  <si>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</si>
  <si>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</si>
  <si>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</si>
  <si>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</si>
  <si>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</si>
  <si>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</si>
  <si>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</si>
  <si>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</si>
  <si>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</si>
  <si>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</si>
  <si>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</si>
  <si>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</si>
  <si>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</si>
  <si>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</si>
  <si>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</si>
  <si>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</si>
  <si>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</si>
  <si>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</si>
  <si>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</si>
  <si>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</si>
  <si>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</si>
  <si>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</si>
  <si>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</si>
  <si>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</si>
  <si>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</si>
  <si>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</si>
  <si>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</si>
  <si>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</si>
  <si>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</si>
  <si>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</si>
  <si>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</si>
  <si>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</si>
  <si>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</si>
  <si>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</si>
  <si>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</si>
  <si>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</si>
  <si>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</si>
  <si>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</si>
  <si>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</si>
  <si>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</si>
  <si>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</si>
  <si>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</si>
  <si>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</si>
  <si>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</si>
  <si>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</si>
  <si>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</si>
  <si>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</si>
  <si>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</si>
  <si>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</si>
  <si>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</si>
  <si>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</si>
  <si>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</si>
  <si>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</si>
  <si>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</si>
  <si>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</si>
  <si>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</si>
  <si>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</si>
  <si>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</si>
  <si>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</si>
  <si>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</si>
  <si>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</si>
  <si>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</si>
  <si>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</si>
  <si>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</si>
  <si>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</si>
  <si>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</si>
  <si>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</si>
  <si>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</si>
  <si>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</si>
  <si>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</si>
  <si>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</si>
  <si>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</si>
  <si>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</si>
  <si>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</si>
  <si>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</si>
  <si>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</si>
  <si>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</si>
  <si>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</si>
  <si>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</si>
  <si>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</si>
  <si>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</si>
  <si>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</si>
  <si>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</si>
  <si>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</si>
  <si>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</si>
  <si>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</si>
  <si>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</si>
  <si>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</si>
  <si>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</si>
  <si>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</si>
  <si>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</si>
  <si>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</si>
  <si>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</si>
  <si>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</si>
  <si>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</si>
  <si>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</si>
  <si>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</si>
  <si>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</si>
  <si>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</si>
  <si>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</si>
  <si>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</si>
  <si>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</si>
  <si>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</si>
  <si>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</si>
  <si>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</si>
  <si>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</si>
  <si>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</si>
  <si>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</si>
  <si>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</si>
  <si>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</si>
  <si>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</si>
  <si>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</si>
  <si>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</si>
  <si>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</si>
  <si>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</si>
  <si>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</si>
  <si>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</si>
  <si>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</si>
  <si>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</si>
  <si>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</si>
  <si>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</si>
  <si>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</si>
  <si>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</si>
  <si>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</si>
  <si>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</si>
  <si>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</si>
  <si>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</si>
  <si>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</si>
  <si>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</si>
  <si>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</si>
  <si>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</si>
  <si>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Andel (%) av maxpoäng</t>
  </si>
  <si>
    <t>Det finns information om pensionärsorganisationer, brukarråd och frivilliga organisationer</t>
  </si>
  <si>
    <t>Äldreomsorg: Informationsindex, webb 2009 (19 frågor)</t>
  </si>
  <si>
    <t>Öppenhet och påverkan</t>
  </si>
  <si>
    <t>”Kommunens hela budget finns presenterad”.</t>
  </si>
  <si>
    <t>Kommunens budget presenteras i en förenklad form anpassad för medborgare och målgrupper.</t>
  </si>
  <si>
    <t>Det finns information om kommunens organisationsstruktur</t>
  </si>
  <si>
    <t>Det finns en kommunövergripande information om kommunens jämförelser med andra kommuner</t>
  </si>
  <si>
    <t>Det finns kommunövergripande information om klagomål-/synpunktshantering.</t>
  </si>
  <si>
    <t>På kommunens hemsida redovisas resultatet från arbetet med inkomna synpunkter och klagomål.</t>
  </si>
  <si>
    <t>Det finns information om mandatfördelning i senaste kommunvalet.</t>
  </si>
  <si>
    <t>Det finns information om koalition, allians, teknisk valsamverkan och liknande för att medborgare skall kunna se ansvarsförhållandet</t>
  </si>
  <si>
    <t xml:space="preserve">Det finns information om hur man kommer i kontakt med ordföranden för fullmäktige, kommunstyrelse och nämnder. </t>
  </si>
  <si>
    <t>Det finns e-postadress till alla politiker i fullmäktige och nämnder.</t>
  </si>
  <si>
    <t>Det finns telefonnummer till alla ledande politiker i fullmäktige och nämnder.</t>
  </si>
  <si>
    <t>Kommunen har samlad information kring de vanligaste frågorna och svaren kring olika verksamheter. (FAQ)</t>
  </si>
  <si>
    <t>Det finns en sökfunktion med index från A-Ö över kommunens olika ansvarsuppgifter samt angivna kontaktpersoner för respektive område.</t>
  </si>
  <si>
    <t>Kommunens hela årsredovisning finns presenterad</t>
  </si>
  <si>
    <t>Kommunen ger ut en förenklad version av årsredovisning/berättelse till kommunens medborgare.</t>
  </si>
  <si>
    <t>Det finns möjlighet för medborgarna att prenumerera på nyhetsbrev i e-post / elektroniskt nyhetsbrev</t>
  </si>
  <si>
    <t>Det finns möjlighet att ta del av kallelser (eller uppgifter om dagordning, sammanträdestider och plats) före kommunfullmäktiges sammanträden</t>
  </si>
  <si>
    <t>Det finns möjlighet att ta del av kallelser (eller uppgifter om dagordning, sammanträdestider och plats) före kommunstyrelsens sammanträden</t>
  </si>
  <si>
    <t>Det finns möjlighet att ta del av kallelser (eller uppgifter om dagordning, sammanträdestider och plats) före nämndernas sammanträden</t>
  </si>
  <si>
    <t>Det finns möjlighet att ta del av handlingar före sammanträden med kommunfullmäktige</t>
  </si>
  <si>
    <t>Det finns möjlighet att ta del av handlingar före sammanträden med kommunstyrelse</t>
  </si>
  <si>
    <t xml:space="preserve">Det finns möjlighet att ta del av handlingar före sammanträden med nämnderna </t>
  </si>
  <si>
    <t>Det finns möjlighet att ta del av protokoll och handlingar efter sammanträden med kommunfullmäktige</t>
  </si>
  <si>
    <t>Det finns möjlighet att ta del av protokoll och handlingar efter sammanträden med kommunstyrelse</t>
  </si>
  <si>
    <t xml:space="preserve">Det finns möjlighet att ta del av protokoll och handlingar efter sammanträden med nämnderna </t>
  </si>
  <si>
    <t>Det finns möjlighet för allmänheten att söka i kommunens diarium</t>
  </si>
  <si>
    <t>Kommunens webbplats är anpassat enligt lättläst.</t>
  </si>
  <si>
    <t>Kommunens ger möjlighet till att lyssna på informationen</t>
  </si>
  <si>
    <t>Kommunens webbplats är anpassad för synskadade.</t>
  </si>
  <si>
    <t>Kommunens webbplats har information på teckenspråk.</t>
  </si>
  <si>
    <t>Kommunen har information på andra språk om olika verksamheter</t>
  </si>
  <si>
    <t>Kommunfullmäktiges sammanträden sänds via webb-TV.</t>
  </si>
  <si>
    <t>Kommunfullmäktiges sammanträden sänds via lokal-TV.</t>
  </si>
  <si>
    <t>Kommunfullmäktiges sammanträden sänds via lokal-radio.</t>
  </si>
  <si>
    <t>Det finns information om de försäkringar som kommunen har inom de olika verksamheterna</t>
  </si>
  <si>
    <t>Öppenhet och Påverkan: Informationsindex, webb 2009 (35 frågor)</t>
  </si>
  <si>
    <t>Summa (Max=105)</t>
  </si>
  <si>
    <t xml:space="preserve">Det finns en samlad beskrivning av de enskilda enheterna som är verksamma i kommunen inom förskolan med kontaktuppgifter (telefon, e-postadress, adress, till chef. </t>
  </si>
  <si>
    <t>Enheternas profil (pedagogisk inriktning, värdegrund, arbetssätt etc.) presenteras.</t>
  </si>
  <si>
    <t>I presentationen framgår var den enskilda förskolan ligger geografiskt.</t>
  </si>
  <si>
    <t>Kommunen presenterar förskolor med annan huvudman än kommunen.</t>
  </si>
  <si>
    <t>Det finns information om möjligheterna att välja förskola</t>
  </si>
  <si>
    <t>Det finns information om när förskolorna är öppna.</t>
  </si>
  <si>
    <t>Det finns information om stängningsdagar</t>
  </si>
  <si>
    <t>Det finns information om förskolans kosthållning</t>
  </si>
  <si>
    <t>Det finns information om vilka avgifter som gäller för en förskoleplats.</t>
  </si>
  <si>
    <t>Det finns information om hur snabbt man kan få en förskoleplats.</t>
  </si>
  <si>
    <t>Det finns information om hur väntetiden beräknas.</t>
  </si>
  <si>
    <t>Det finns information om hur man kan få förtur.</t>
  </si>
  <si>
    <t>Det finns information om hur man anmäler sitt intresse.</t>
  </si>
  <si>
    <t>Det finns information om hur man tar emot barn med allergi.</t>
  </si>
  <si>
    <t>Det finns en övergripande kvalitetsredovisning riktad till allmänheten över kommunens förskoleverksamhet ( med t.ex. resultat av brukarundersökningar)”</t>
  </si>
  <si>
    <t>Det finns kvalitet och resultatredovisningar för respektive enhet.</t>
  </si>
  <si>
    <t>Det finns information om hur föräldrasamverkan sker.</t>
  </si>
  <si>
    <t>Enheter inom förskolan som är verksamma i kommunen presenteras så att dessa går att jämföra med varandra avseende kvalitet och resultat</t>
  </si>
  <si>
    <t>Finns servicedeklaration/motsvarande för förskoleverksamheten</t>
  </si>
  <si>
    <t>Förskola: Informationsindex, webb 2009 (20 frågor)</t>
  </si>
  <si>
    <t>Summa (Max=60)</t>
  </si>
  <si>
    <t>Det finns en samlad beskrivning som visar var grundskolorna i kommunen ligger</t>
  </si>
  <si>
    <t>Det finns information om möjligheterna att välja grundskola</t>
  </si>
  <si>
    <t>Det finns information om när skolorna startar, lovdagar, avslut m.m.</t>
  </si>
  <si>
    <t>Det finns en samlad presentation av grundskolornas olika pedagogisk inriktning/profil och arbetssätt.</t>
  </si>
  <si>
    <t>Det finns information om hur skolorna arbetar med elevinflytande.</t>
  </si>
  <si>
    <t>Det finns information om elevhälsovården</t>
  </si>
  <si>
    <t>Det finns information om hur skolorna arbetar med frågor som berör mobbning.</t>
  </si>
  <si>
    <t>Det finns beskrivningar av hur de individuella utvecklingsplanerna genomförs och följs upp.</t>
  </si>
  <si>
    <t>Det finns en övergripande kvalitetsredovisning riktad till allmänheten över kommunens grundskoleverksamhet . ( med t.ex. resultat av brukarundersökningar)”</t>
  </si>
  <si>
    <t>Det finns även kvalitetsredovisningar på skolnivå</t>
  </si>
  <si>
    <t>Det finns information om vilken hjälp som kan ges till barn i behov av särskilt stöd.</t>
  </si>
  <si>
    <t>Det finns information om vilka regler som gäller för skolskjutsar</t>
  </si>
  <si>
    <t>Det finns information om skolornas matsedel</t>
  </si>
  <si>
    <t>Finns servicedeklaration/motsvarande för grundskoleverksamheten</t>
  </si>
  <si>
    <t>Enheter inom grundskolan som är verksamma i kommunens presenteras så att dessa går att jämföra med varandra avseende resultat (betyg, frånvaro, behörighet till gymnasiet, nationella prov etc.)</t>
  </si>
  <si>
    <t>Det finns en samlad beskrivning av de enskilda enheterna som är verksamma i kommunen inom grundskolan med kontaktuppgifter (telefon, e-postadress, adress) till ansvarig chef och andra nyckelfunktioner</t>
  </si>
  <si>
    <t>Grundskola: Informationsindex, webb 2009 (18 frågor)</t>
  </si>
  <si>
    <t>Summa (Max=54)</t>
  </si>
  <si>
    <t>Det finns information om skolornas olika program och inriktning.</t>
  </si>
  <si>
    <t xml:space="preserve">Det finns information om hur man väljer och anmäler sig </t>
  </si>
  <si>
    <t>Det finns information om skolmat avseende ev. kostnad och kvalitet.</t>
  </si>
  <si>
    <t>Det finns information om regler för bussresor.</t>
  </si>
  <si>
    <t>Det finns information om skolornas start, lovdagar, avslut m.m.</t>
  </si>
  <si>
    <t>Det finns information om hur man arbetar med mobbing</t>
  </si>
  <si>
    <t>Det finns information hur man kan nå kontakt med SYO-konsulenten.</t>
  </si>
  <si>
    <t>Det finns information om vilken rätt man har att välja skola/program i annan kommun.</t>
  </si>
  <si>
    <t>Det finns beskrivningar om hur skolorna arbetar med elevinflytande.</t>
  </si>
  <si>
    <t>” Enheter inom gymnasieskolan som är verksamma i kommunen presenteras så att dessa går att jämföra med andra skolor avseende resultat ( betyg, frånvaro, nationella prov)</t>
  </si>
  <si>
    <t>Det finns kvalitetsredovisning på skolnivå”  detta utifrån att motsvarande mått finns för de andra skolverksamheterna</t>
  </si>
  <si>
    <t>Gymnasieskolorna presenterar resultaten så att det går att jämföra med andra skolor</t>
  </si>
  <si>
    <t>Det finns servicedeklaration/motsvarande för gymnasieverksamheten</t>
  </si>
  <si>
    <t>Det finns en övergripande kvalitetsredovisning riktad till allmänheten över kommunens gymnasieskolor. ( med t.ex.. resultat av brukarundersökningar)</t>
  </si>
  <si>
    <t>Det finns en samlad beskrivning av de enskilda enheterna som är verksamma inom kommunen inom gymnasieskolan med kontaktuppgifter (telefon, e-postadress, adress) till ansvarig chef och andra nyckelfunktioner</t>
  </si>
  <si>
    <t>Gymnasieskola: Informationsindex, webb 2009 (18 frågor)</t>
  </si>
  <si>
    <t>Det finns information om hur man gör för att söka hjälp. (ansöka om bistånd, hjälp utan biståndsbeslut)</t>
  </si>
  <si>
    <t>Det finns information om vilka olika insatser/bistånd/hjälp man kan få.</t>
  </si>
  <si>
    <t>Det finns information om vad som ingår i försörjningsstödet</t>
  </si>
  <si>
    <t>Det finns information om väntetider efter sökt hälp/stöd</t>
  </si>
  <si>
    <t>Det finns information om hur man överklagar ett beslut</t>
  </si>
  <si>
    <t>Det finns information om eventuella avgifter</t>
  </si>
  <si>
    <t>Det finns information om sekretessregler</t>
  </si>
  <si>
    <t>Det finns information om vad man gör när barn far illa, vid misshandel, kvinnofrid, dvs. anmälan till myndighet</t>
  </si>
  <si>
    <t>Det finns information om var man kan vända sig efter kontorstid med akuta problem.</t>
  </si>
  <si>
    <t>Individ och familjeomsorg: Informationsindex, webb 2009 (13 frågor)</t>
  </si>
  <si>
    <t>Summa (Max=39)</t>
  </si>
  <si>
    <t>Det finns information om hur man gör för att få hjälp. (bistånd, personlig assistans m.m.)</t>
  </si>
  <si>
    <t>Det finns information om olika avgifter och dess storlek.</t>
  </si>
  <si>
    <t>Det finns information om hur man överklagar ett beslut.</t>
  </si>
  <si>
    <t>Det finns information om olika handikapporganisationer och handikappråd</t>
  </si>
  <si>
    <t>Handikappomsorg: Informationsindex, webb 2009 (12 frågor)</t>
  </si>
  <si>
    <t>Det finns en samlad och beskrivande information om kommunens alla verksamheter med kontaktuppgifter (telefon, e-postadress, adress) till ansvarig chef och andra nyckelfunktioner</t>
  </si>
  <si>
    <t>Summa (Max=36)</t>
  </si>
  <si>
    <t>Summa (Max=57)</t>
  </si>
  <si>
    <t>Finns det information om var det finns tillgängliga tomter för nybyggnation för privatpersoner?</t>
  </si>
  <si>
    <t>Finns det uppgifter kring hur man söker bygglov.</t>
  </si>
  <si>
    <t>Finns det information om taxor och avgifter för bygglov?</t>
  </si>
  <si>
    <t>Finns det information om hur lång tid ett bygglov beräknas ta.</t>
  </si>
  <si>
    <t>Det finns information om vart jag vänder mig till med frågor om bygglov (telefon, m.m.)</t>
  </si>
  <si>
    <t>Det finns information om öppettider för att söka bygglov</t>
  </si>
  <si>
    <t>Finns det information om köregler för tomter och lägenheter.</t>
  </si>
  <si>
    <t>Finns det information om lediga bostäder och vart man vänder sig</t>
  </si>
  <si>
    <t>Finns det information om kommunens bostadsförsörjningsprogram</t>
  </si>
  <si>
    <t>Finns det information om bostadsanpassningsbidrag</t>
  </si>
  <si>
    <t>Finns det information om energirådgivning.</t>
  </si>
  <si>
    <t>Finns det information om kommunens översiktsplaner.</t>
  </si>
  <si>
    <t>Finns det information om aktuella detaljplaner.</t>
  </si>
  <si>
    <t>Finns det information om kollektivtrafiken.</t>
  </si>
  <si>
    <t>Finns det information om färdtjänst</t>
  </si>
  <si>
    <t>Finns det information om konsumentvägledning.</t>
  </si>
  <si>
    <t>Finns det information om budgetrådgivning</t>
  </si>
  <si>
    <t>Gator och vägar</t>
  </si>
  <si>
    <t xml:space="preserve">Finns det information om vem som ansvarar för olika vägar och gator. </t>
  </si>
  <si>
    <t>Finns det information om hur man felanmäler</t>
  </si>
  <si>
    <t>Finns det information om snöröjning och vägunderhåll.</t>
  </si>
  <si>
    <t>Finns det information om hur ofta gator och vägar städas?</t>
  </si>
  <si>
    <t>Finns det information om aktuella trafikstörningar.</t>
  </si>
  <si>
    <t>Finns det information om parkeringsfrågor, var man kan parkera, vad det kostar etc.</t>
  </si>
  <si>
    <t>Finns det kartor över gång- och cykelvägar?</t>
  </si>
  <si>
    <t>Finns det information om servicedeklaration/motsvarande för verksamheten</t>
  </si>
  <si>
    <t>Finns det information om hur och till vem man kan framföra synpunkter och klagomål.</t>
  </si>
  <si>
    <t>Miljö och renhållning</t>
  </si>
  <si>
    <t>Finns det information om hur sopsortering och det ska/kan göras i kommunen?</t>
  </si>
  <si>
    <t>Finns det information om taxor och avgifter för renhållning?</t>
  </si>
  <si>
    <t>Finns det en hänvisning till geografisk placering av återvinningsstationer/miljöstationer.</t>
  </si>
  <si>
    <t>Finns det uppgifter kring var det går att tanka alternativa drivmedel till fordon.</t>
  </si>
  <si>
    <t>Finns det information om avgifter och taxor kring tillstånd och tillsyn inom miljöområdet</t>
  </si>
  <si>
    <t>Finns det information om sotningsverksamheten</t>
  </si>
  <si>
    <t>Finns det information om luft och vatten kvalitet i kommun</t>
  </si>
  <si>
    <t>Tillstånd och tillsyn</t>
  </si>
  <si>
    <t>Finns det information om hur man ansöker om serveringstillstånd</t>
  </si>
  <si>
    <t>Finns det information om avgifter och taxor när det gäller alkohol- och serveringstillstånd</t>
  </si>
  <si>
    <t>Finns det information om tillstånd för torghandel</t>
  </si>
  <si>
    <t>Näringsliv</t>
  </si>
  <si>
    <t>Finns det information om vad man kan få för stöd som företagare</t>
  </si>
  <si>
    <t>Finns det information om lediga lokaler och tomter för intresserade företag.</t>
  </si>
  <si>
    <t>Finns det ett aktuellt företagsregister.</t>
  </si>
  <si>
    <t>Det finns information om föreningar, nätverk eller andra forum för företagare.</t>
  </si>
  <si>
    <t>Internationellt</t>
  </si>
  <si>
    <t>Det finns information om EU-projekt och internationellt samarbete.</t>
  </si>
  <si>
    <t>Det finns information om vänorter/vänortssamarbete.</t>
  </si>
  <si>
    <t>Samhällsbyggande - Bygga och bo: Informationsindex, webb 2009 (20 frågor)</t>
  </si>
  <si>
    <t>Folkhälsoarbete</t>
  </si>
  <si>
    <t xml:space="preserve">Det finns information om kommunens folkhälsoarbete. </t>
  </si>
  <si>
    <t>Krisinformation</t>
  </si>
  <si>
    <t>Det finns information om kommunens krisberedskap.</t>
  </si>
  <si>
    <t>Ideell sektor</t>
  </si>
  <si>
    <t>Det finns ett aktuellt föreningsregister.</t>
  </si>
  <si>
    <t>Går det att söka föreningar efter vilken aktivitet de ägnar sig åt?</t>
  </si>
  <si>
    <t>Det finns kontaktuppgifter till annan ideell verksamhet (ej formella föreningar) som t.ex. grannsamverkan, volontärinsatser, ungdomsgrupper.</t>
  </si>
  <si>
    <t>Det finns information om vilket stöd man kan få för att starta en förening.</t>
  </si>
  <si>
    <t xml:space="preserve">Det finns information om olika former av ekonomiskt föreningsstöd. </t>
  </si>
  <si>
    <t>Kultur och fritid</t>
  </si>
  <si>
    <t>Det finns information om lokalt utbud av aktiviteter och arrangemang.</t>
  </si>
  <si>
    <t>Det finns information om badplatser.</t>
  </si>
  <si>
    <t xml:space="preserve">Det finns information om lån/förhyrning av fritidslokaler. </t>
  </si>
  <si>
    <t>Det finns information om bibliotekens utbud och öppettider.</t>
  </si>
  <si>
    <t xml:space="preserve">Det finns information om fritidsanläggningars utbud och öppettider. </t>
  </si>
  <si>
    <t>Det finns en karta eller annan information som hänvisar till kommunens natur- och kulturgeografiskt intressanta platser.</t>
  </si>
  <si>
    <t>Det finns information som presenterar resultaten av kommunens fritidsverksamhet riktad till allmänheten där bland annat brukarundersökningar ingår.”</t>
  </si>
  <si>
    <t>Det finns information som presenterar resultat för verksamheter inom kultur och fritid som går att jämföra med andra verksamheter och kommuner</t>
  </si>
  <si>
    <t>Samhällsbyggande - Ideell sektor + kultur &amp; fritid: Informationsindex, webb 2009 (15 frågor)</t>
  </si>
  <si>
    <t>Summa (Max=45)</t>
  </si>
  <si>
    <t>1. Vem är kommunchef</t>
  </si>
  <si>
    <t>2. Vad heter kommunalrådet</t>
  </si>
  <si>
    <t>3. Vad kostar en plats inom barnomsorgen?</t>
  </si>
  <si>
    <t>4. Var ligger sopstationen</t>
  </si>
  <si>
    <t>5. Finns det någon simhall</t>
  </si>
  <si>
    <t>6. Var ligger kommunhuset</t>
  </si>
  <si>
    <t>7. Hur många bor I kommunen - invånare</t>
  </si>
  <si>
    <t>8. Hur hög är skatten</t>
  </si>
  <si>
    <t>9. Finns det en turistbyrå</t>
  </si>
  <si>
    <t>10. Var lämnar man deklarationen</t>
  </si>
  <si>
    <t>Endast JA/NEJ svar</t>
  </si>
  <si>
    <t>Förskola</t>
  </si>
  <si>
    <t>Grundskola</t>
  </si>
  <si>
    <t>Bygga och Bo</t>
  </si>
  <si>
    <t>Sökfunktion</t>
  </si>
  <si>
    <t>Gymnasie-skola</t>
  </si>
  <si>
    <t>Äldre-omsorg</t>
  </si>
  <si>
    <t>Individ- och familj</t>
  </si>
  <si>
    <t>Handikapp-omsorg</t>
  </si>
  <si>
    <t>Ideell sektor och kultur &amp; fritid</t>
  </si>
  <si>
    <t>11. Finns det friskolor här</t>
  </si>
  <si>
    <t>12. Vem är socialchef</t>
  </si>
  <si>
    <t>13. Var ligger biblioteket</t>
  </si>
  <si>
    <t>14. Finns det en bostadsförmedling</t>
  </si>
  <si>
    <t>15. När är det sandsopning</t>
  </si>
  <si>
    <t>16. När får man elda utomhus</t>
  </si>
  <si>
    <t>Summa (Max=48)</t>
  </si>
  <si>
    <t>Samhällsbyggande - Tillstånd och tillsyn, näringsliv, krisinformation m.m: Informationsindex, webb 2009 (12 frågor)</t>
  </si>
  <si>
    <t>Totalt: Medelvärde 12 områden</t>
  </si>
  <si>
    <t>Gator/vägar och miljö/renhållning</t>
  </si>
  <si>
    <t>Tillstånd, näringsliv, krisinformation m.m.</t>
  </si>
  <si>
    <t>Samhällsbyggande - Gator &amp; vägar samt miljö &amp; renhållning: Informationsindex, webb 2009 (18 frågor)</t>
  </si>
  <si>
    <t>Granskarna kommentarer</t>
  </si>
  <si>
    <r>
      <t xml:space="preserve"> </t>
    </r>
    <r>
      <rPr>
        <sz val="11"/>
        <rFont val="Calibri"/>
        <family val="2"/>
      </rPr>
      <t>Kommuner som endast har turistinformation på annat språk än svenska har svarats med ”nej”.</t>
    </r>
  </si>
  <si>
    <t>Gällande kontaktuppgifter till ledamöter i kommunfullmäktige, kommunstyrelse och nämnder har svarats delvis om det saknats kontaktuppgifter till en eller flera politiker.</t>
  </si>
  <si>
    <t>Kommuner som har diarium i PDF format har svarats med ”ja”, då det finns sökfunktion i Acrobat.</t>
  </si>
  <si>
    <t>Kommuner som endast har listor över sammanträdesdatum i fullmäktige, kommunstyrelse och nämnder har besvarats med ”delvis”.</t>
  </si>
  <si>
    <t>Kommuner som sänder fullmäktiges sammanträden via webbradio har svarats ”delvis” i rutan för ”webb-tv”.</t>
  </si>
  <si>
    <t>Kommuner där man endast kan anpassa storleken och kontrast på texten direkt via kommunens sida har svarats ”delvis” i rutan för ”Kommunens webbplats är anpassad för synskadade”. I de fall då man även kan lyssna på informationen har svaret blivit ”ja”.</t>
  </si>
  <si>
    <t>I de fall kommunen presenterar en mycket förenklad version av budget och årsredovisning har svaret blivit ”delvis” i rutorna om ”Kommunens budget presenteras i en förenklad form anpassad för medborgare och målgrupper.” och ”Kommunen ger ut en förenklad version av årsredovisning/berättelse till kommunens medborgare.”.</t>
  </si>
  <si>
    <t>Kommuner som endast ger en kort beskrivning av organisationen utan att presentera organisationsschema har besvarats med ”delvis”.</t>
  </si>
  <si>
    <t>Om endast några få verksamheter jämförs med andra kommuner har svaret blivit ”delvis” i rutan ”Det finns en kommunövergripande information om kommunens jämförelser med andra kommuner”.</t>
  </si>
  <si>
    <t>Om dokumenten gällande olika frågor varit inaktuella har svaret blivit ”nej”.</t>
  </si>
  <si>
    <t>I de fall kommunen endast ger information om försäkringar i PDF dokument har svaret ändå blivit ”ja”</t>
  </si>
  <si>
    <t>Sökfunktion: Informationsindex, webb 2009 (16 frågor)</t>
  </si>
  <si>
    <t>Det finns en samlad faktainformation om de enskilda verksamheterna med kontaktuppgifter (telefon, e-postadress, adress) till ansvarig chef och andra nyckelpersoner</t>
  </si>
  <si>
    <t>Område</t>
  </si>
  <si>
    <t>Riket</t>
  </si>
  <si>
    <t>Öppenhet &amp; påverkan</t>
  </si>
  <si>
    <t>Gymnasieskola</t>
  </si>
  <si>
    <t>Äldreomsorg</t>
  </si>
  <si>
    <t>Handikappomsorg</t>
  </si>
  <si>
    <t>Bygga &amp; Bo</t>
  </si>
  <si>
    <t>Tillstånd, näringsliv m.m.</t>
  </si>
  <si>
    <t>Ideell sektor, kultur &amp; fritid</t>
  </si>
  <si>
    <t>Välj kommun:</t>
  </si>
  <si>
    <t>Medelvärde per område</t>
  </si>
  <si>
    <t>Gator/vägar m.m.</t>
  </si>
  <si>
    <t>Andel (%) av maxpoäng, 12 områden. Informationssammanställning, webb 2009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</si>
</sst>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sz val="11"/>
      <name val="Calibri"/>
      <family val="2"/>
    </font>
    <font>
      <sz val="7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33" borderId="13" xfId="0" applyFont="1" applyFill="1" applyBorder="1" applyAlignment="1" applyProtection="1">
      <alignment wrapText="1"/>
      <protection/>
    </xf>
    <xf numFmtId="0" fontId="5" fillId="33" borderId="13" xfId="0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/>
    </xf>
    <xf numFmtId="0" fontId="0" fillId="33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wrapText="1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8" fillId="33" borderId="10" xfId="0" applyFont="1" applyFill="1" applyBorder="1" applyAlignment="1">
      <alignment wrapText="1"/>
    </xf>
    <xf numFmtId="1" fontId="1" fillId="0" borderId="17" xfId="0" applyNumberFormat="1" applyFont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1" fontId="0" fillId="37" borderId="11" xfId="0" applyNumberFormat="1" applyFill="1" applyBorder="1" applyAlignment="1">
      <alignment horizontal="center"/>
    </xf>
    <xf numFmtId="1" fontId="1" fillId="37" borderId="18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9" fillId="0" borderId="0" xfId="0" applyFont="1" applyAlignment="1">
      <alignment horizontal="left" indent="4"/>
    </xf>
    <xf numFmtId="0" fontId="10" fillId="0" borderId="0" xfId="0" applyFont="1" applyAlignment="1">
      <alignment horizontal="left" indent="4"/>
    </xf>
    <xf numFmtId="0" fontId="1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1" fillId="38" borderId="2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/>
    </xf>
    <xf numFmtId="0" fontId="1" fillId="0" borderId="12" xfId="0" applyFont="1" applyBorder="1" applyAlignment="1" applyProtection="1">
      <alignment horizontal="center"/>
      <protection hidden="1"/>
    </xf>
    <xf numFmtId="1" fontId="1" fillId="0" borderId="12" xfId="0" applyNumberFormat="1" applyFont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1" fontId="11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locked="0"/>
    </xf>
    <xf numFmtId="0" fontId="3" fillId="39" borderId="26" xfId="0" applyFont="1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28" xfId="0" applyFill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3" fillId="39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9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3" fillId="39" borderId="3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39" borderId="2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Webbinformation sammanställning 2009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525"/>
          <c:y val="0.212"/>
          <c:w val="0.48875"/>
          <c:h val="0.639"/>
        </c:manualLayout>
      </c:layout>
      <c:radarChart>
        <c:radarStyle val="marker"/>
        <c:varyColors val="0"/>
        <c:ser>
          <c:idx val="0"/>
          <c:order val="0"/>
          <c:tx>
            <c:strRef>
              <c:f>Spindeldiagram!$N$5</c:f>
              <c:strCache>
                <c:ptCount val="1"/>
                <c:pt idx="0">
                  <c:v>Rättvik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Spindeldiagram!$M$6:$M$17</c:f>
              <c:strCache/>
            </c:strRef>
          </c:cat>
          <c:val>
            <c:numRef>
              <c:f>Spindeldiagram!$N$6:$N$17</c:f>
              <c:numCache/>
            </c:numRef>
          </c:val>
        </c:ser>
        <c:ser>
          <c:idx val="1"/>
          <c:order val="1"/>
          <c:tx>
            <c:strRef>
              <c:f>Spindeldiagram!$O$5</c:f>
              <c:strCache>
                <c:ptCount val="1"/>
                <c:pt idx="0">
                  <c:v>Riket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Spindeldiagram!$M$6:$M$17</c:f>
              <c:strCache/>
            </c:strRef>
          </c:cat>
          <c:val>
            <c:numRef>
              <c:f>Spindeldiagram!$O$6:$O$17</c:f>
              <c:numCache/>
            </c:numRef>
          </c:val>
        </c:ser>
        <c:axId val="52798233"/>
        <c:axId val="5422050"/>
      </c:radarChart>
      <c:catAx>
        <c:axId val="527982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050"/>
        <c:crosses val="autoZero"/>
        <c:auto val="0"/>
        <c:lblOffset val="100"/>
        <c:tickLblSkip val="1"/>
        <c:noMultiLvlLbl val="0"/>
      </c:catAx>
      <c:valAx>
        <c:axId val="542205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9823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094"/>
          <c:w val="0.228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104775</xdr:rowOff>
    </xdr:from>
    <xdr:to>
      <xdr:col>11</xdr:col>
      <xdr:colOff>247650</xdr:colOff>
      <xdr:row>35</xdr:row>
      <xdr:rowOff>76200</xdr:rowOff>
    </xdr:to>
    <xdr:graphicFrame>
      <xdr:nvGraphicFramePr>
        <xdr:cNvPr id="1" name="Diagram 5"/>
        <xdr:cNvGraphicFramePr/>
      </xdr:nvGraphicFramePr>
      <xdr:xfrm>
        <a:off x="0" y="428625"/>
        <a:ext cx="73723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1">
      <pane xSplit="1" ySplit="2" topLeftCell="S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2" sqref="A22:IV33"/>
    </sheetView>
  </sheetViews>
  <sheetFormatPr defaultColWidth="9.140625" defaultRowHeight="12.75"/>
  <cols>
    <col min="1" max="1" width="15.7109375" style="0" bestFit="1" customWidth="1"/>
    <col min="2" max="36" width="13.7109375" style="0" customWidth="1"/>
  </cols>
  <sheetData>
    <row r="1" spans="1:38" ht="15.75" thickBot="1">
      <c r="A1" s="53" t="s">
        <v>347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5"/>
    </row>
    <row r="2" spans="1:38" ht="205.5" thickBot="1">
      <c r="A2" s="16"/>
      <c r="B2" s="13" t="s">
        <v>312</v>
      </c>
      <c r="C2" s="14" t="s">
        <v>313</v>
      </c>
      <c r="D2" s="14" t="s">
        <v>314</v>
      </c>
      <c r="E2" s="14" t="s">
        <v>315</v>
      </c>
      <c r="F2" s="14" t="s">
        <v>316</v>
      </c>
      <c r="G2" s="14" t="s">
        <v>317</v>
      </c>
      <c r="H2" s="14" t="s">
        <v>318</v>
      </c>
      <c r="I2" s="14" t="s">
        <v>319</v>
      </c>
      <c r="J2" s="14" t="s">
        <v>320</v>
      </c>
      <c r="K2" s="14" t="s">
        <v>321</v>
      </c>
      <c r="L2" s="14" t="s">
        <v>322</v>
      </c>
      <c r="M2" s="14" t="s">
        <v>323</v>
      </c>
      <c r="N2" s="13" t="s">
        <v>324</v>
      </c>
      <c r="O2" s="14" t="s">
        <v>325</v>
      </c>
      <c r="P2" s="14" t="s">
        <v>326</v>
      </c>
      <c r="Q2" s="14" t="s">
        <v>327</v>
      </c>
      <c r="R2" s="14" t="s">
        <v>328</v>
      </c>
      <c r="S2" s="14" t="s">
        <v>329</v>
      </c>
      <c r="T2" s="14" t="s">
        <v>330</v>
      </c>
      <c r="U2" s="14" t="s">
        <v>331</v>
      </c>
      <c r="V2" s="14" t="s">
        <v>332</v>
      </c>
      <c r="W2" s="14" t="s">
        <v>333</v>
      </c>
      <c r="X2" s="14" t="s">
        <v>334</v>
      </c>
      <c r="Y2" s="14" t="s">
        <v>335</v>
      </c>
      <c r="Z2" s="14" t="s">
        <v>336</v>
      </c>
      <c r="AA2" s="14" t="s">
        <v>337</v>
      </c>
      <c r="AB2" s="14" t="s">
        <v>338</v>
      </c>
      <c r="AC2" s="14" t="s">
        <v>339</v>
      </c>
      <c r="AD2" s="14" t="s">
        <v>340</v>
      </c>
      <c r="AE2" s="14" t="s">
        <v>341</v>
      </c>
      <c r="AF2" s="13" t="s">
        <v>342</v>
      </c>
      <c r="AG2" s="14" t="s">
        <v>343</v>
      </c>
      <c r="AH2" s="14" t="s">
        <v>344</v>
      </c>
      <c r="AI2" s="14" t="s">
        <v>345</v>
      </c>
      <c r="AJ2" s="13" t="s">
        <v>346</v>
      </c>
      <c r="AK2" s="5" t="s">
        <v>348</v>
      </c>
      <c r="AL2" s="5" t="s">
        <v>308</v>
      </c>
    </row>
    <row r="3" spans="1:38" ht="13.5" thickBot="1">
      <c r="A3" s="17" t="s">
        <v>9</v>
      </c>
      <c r="B3" s="6">
        <v>3</v>
      </c>
      <c r="C3" s="8">
        <v>1</v>
      </c>
      <c r="D3" s="6">
        <v>3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6">
        <v>3</v>
      </c>
      <c r="K3" s="11">
        <v>0</v>
      </c>
      <c r="L3" s="11">
        <v>0</v>
      </c>
      <c r="M3" s="11">
        <v>0</v>
      </c>
      <c r="N3" s="11">
        <v>0</v>
      </c>
      <c r="O3" s="6">
        <v>3</v>
      </c>
      <c r="P3" s="11">
        <v>0</v>
      </c>
      <c r="Q3" s="11">
        <v>0</v>
      </c>
      <c r="R3" s="6">
        <v>3</v>
      </c>
      <c r="S3" s="6">
        <v>3</v>
      </c>
      <c r="T3" s="6">
        <v>3</v>
      </c>
      <c r="U3" s="6">
        <v>3</v>
      </c>
      <c r="V3" s="6">
        <v>3</v>
      </c>
      <c r="W3" s="11">
        <v>0</v>
      </c>
      <c r="X3" s="6">
        <v>3</v>
      </c>
      <c r="Y3" s="6">
        <v>3</v>
      </c>
      <c r="Z3" s="6">
        <v>3</v>
      </c>
      <c r="AA3" s="11">
        <v>0</v>
      </c>
      <c r="AB3" s="11">
        <v>0</v>
      </c>
      <c r="AC3" s="11">
        <v>0</v>
      </c>
      <c r="AD3" s="11">
        <v>0</v>
      </c>
      <c r="AE3" s="11">
        <v>0</v>
      </c>
      <c r="AF3" s="6">
        <v>3</v>
      </c>
      <c r="AG3" s="11">
        <v>0</v>
      </c>
      <c r="AH3" s="11">
        <v>0</v>
      </c>
      <c r="AI3" s="6">
        <v>3</v>
      </c>
      <c r="AJ3" s="7">
        <v>3</v>
      </c>
      <c r="AK3" s="45">
        <f aca="true" t="shared" si="0" ref="AK3:AK8">SUM(B3:AJ3)</f>
        <v>46</v>
      </c>
      <c r="AL3" s="46">
        <f aca="true" t="shared" si="1" ref="AL3:AL8">ROUND((AK3/105)*100,0)</f>
        <v>44</v>
      </c>
    </row>
    <row r="4" spans="1:38" ht="13.5" thickBot="1">
      <c r="A4" s="17" t="s">
        <v>18</v>
      </c>
      <c r="B4" s="6">
        <v>3</v>
      </c>
      <c r="C4" s="6">
        <v>3</v>
      </c>
      <c r="D4" s="6">
        <v>3</v>
      </c>
      <c r="E4" s="11">
        <v>0</v>
      </c>
      <c r="F4" s="11">
        <v>0</v>
      </c>
      <c r="G4" s="11">
        <v>0</v>
      </c>
      <c r="H4" s="6">
        <v>3</v>
      </c>
      <c r="I4" s="11">
        <v>0</v>
      </c>
      <c r="J4" s="6">
        <v>3</v>
      </c>
      <c r="K4" s="8">
        <v>1</v>
      </c>
      <c r="L4" s="11">
        <v>0</v>
      </c>
      <c r="M4" s="11">
        <v>0</v>
      </c>
      <c r="N4" s="6">
        <v>3</v>
      </c>
      <c r="O4" s="6">
        <v>3</v>
      </c>
      <c r="P4" s="8">
        <v>1</v>
      </c>
      <c r="Q4" s="11">
        <v>0</v>
      </c>
      <c r="R4" s="6">
        <v>3</v>
      </c>
      <c r="S4" s="6">
        <v>3</v>
      </c>
      <c r="T4" s="6">
        <v>3</v>
      </c>
      <c r="U4" s="11">
        <v>0</v>
      </c>
      <c r="V4" s="11">
        <v>0</v>
      </c>
      <c r="W4" s="11">
        <v>0</v>
      </c>
      <c r="X4" s="6">
        <v>3</v>
      </c>
      <c r="Y4" s="6">
        <v>3</v>
      </c>
      <c r="Z4" s="6">
        <v>3</v>
      </c>
      <c r="AA4" s="11">
        <v>0</v>
      </c>
      <c r="AB4" s="8">
        <v>1</v>
      </c>
      <c r="AC4" s="6">
        <v>3</v>
      </c>
      <c r="AD4" s="6">
        <v>3</v>
      </c>
      <c r="AE4" s="11">
        <v>0</v>
      </c>
      <c r="AF4" s="11">
        <v>0</v>
      </c>
      <c r="AG4" s="11">
        <v>0</v>
      </c>
      <c r="AH4" s="6">
        <v>3</v>
      </c>
      <c r="AI4" s="6">
        <v>3</v>
      </c>
      <c r="AJ4" s="10">
        <v>0</v>
      </c>
      <c r="AK4" s="45">
        <f t="shared" si="0"/>
        <v>54</v>
      </c>
      <c r="AL4" s="46">
        <f t="shared" si="1"/>
        <v>51</v>
      </c>
    </row>
    <row r="5" spans="1:38" ht="13.5" thickBot="1">
      <c r="A5" s="17" t="s">
        <v>41</v>
      </c>
      <c r="B5" s="6">
        <v>3</v>
      </c>
      <c r="C5" s="11">
        <v>0</v>
      </c>
      <c r="D5" s="6">
        <v>3</v>
      </c>
      <c r="E5" s="11">
        <v>0</v>
      </c>
      <c r="F5" s="6">
        <v>3</v>
      </c>
      <c r="G5" s="11">
        <v>0</v>
      </c>
      <c r="H5" s="6">
        <v>3</v>
      </c>
      <c r="I5" s="6">
        <v>3</v>
      </c>
      <c r="J5" s="6">
        <v>3</v>
      </c>
      <c r="K5" s="6">
        <v>3</v>
      </c>
      <c r="L5" s="6">
        <v>3</v>
      </c>
      <c r="M5" s="11">
        <v>0</v>
      </c>
      <c r="N5" s="11">
        <v>0</v>
      </c>
      <c r="O5" s="6">
        <v>3</v>
      </c>
      <c r="P5" s="8">
        <v>1</v>
      </c>
      <c r="Q5" s="11">
        <v>0</v>
      </c>
      <c r="R5" s="8">
        <v>1</v>
      </c>
      <c r="S5" s="8">
        <v>1</v>
      </c>
      <c r="T5" s="8">
        <v>1</v>
      </c>
      <c r="U5" s="11">
        <v>0</v>
      </c>
      <c r="V5" s="11">
        <v>0</v>
      </c>
      <c r="W5" s="11">
        <v>0</v>
      </c>
      <c r="X5" s="6">
        <v>3</v>
      </c>
      <c r="Y5" s="6">
        <v>3</v>
      </c>
      <c r="Z5" s="6">
        <v>3</v>
      </c>
      <c r="AA5" s="6">
        <v>3</v>
      </c>
      <c r="AB5" s="11">
        <v>0</v>
      </c>
      <c r="AC5" s="11">
        <v>0</v>
      </c>
      <c r="AD5" s="11">
        <v>0</v>
      </c>
      <c r="AE5" s="11">
        <v>0</v>
      </c>
      <c r="AF5" s="8">
        <v>1</v>
      </c>
      <c r="AG5" s="8">
        <v>1</v>
      </c>
      <c r="AH5" s="11">
        <v>0</v>
      </c>
      <c r="AI5" s="11">
        <v>0</v>
      </c>
      <c r="AJ5" s="7">
        <v>3</v>
      </c>
      <c r="AK5" s="45">
        <f t="shared" si="0"/>
        <v>48</v>
      </c>
      <c r="AL5" s="46">
        <f t="shared" si="1"/>
        <v>46</v>
      </c>
    </row>
    <row r="6" spans="1:38" ht="13.5" thickBot="1">
      <c r="A6" s="17" t="s">
        <v>47</v>
      </c>
      <c r="B6" s="6">
        <v>3</v>
      </c>
      <c r="C6" s="6">
        <v>3</v>
      </c>
      <c r="D6" s="6">
        <v>3</v>
      </c>
      <c r="E6" s="11">
        <v>0</v>
      </c>
      <c r="F6" s="6">
        <v>3</v>
      </c>
      <c r="G6" s="11">
        <v>0</v>
      </c>
      <c r="H6" s="6">
        <v>3</v>
      </c>
      <c r="I6" s="11">
        <v>0</v>
      </c>
      <c r="J6" s="6">
        <v>3</v>
      </c>
      <c r="K6" s="8">
        <v>1</v>
      </c>
      <c r="L6" s="8">
        <v>1</v>
      </c>
      <c r="M6" s="11">
        <v>0</v>
      </c>
      <c r="N6" s="11">
        <v>0</v>
      </c>
      <c r="O6" s="6">
        <v>3</v>
      </c>
      <c r="P6" s="11">
        <v>0</v>
      </c>
      <c r="Q6" s="11">
        <v>0</v>
      </c>
      <c r="R6" s="8">
        <v>1</v>
      </c>
      <c r="S6" s="8">
        <v>1</v>
      </c>
      <c r="T6" s="11">
        <v>0</v>
      </c>
      <c r="U6" s="11">
        <v>0</v>
      </c>
      <c r="V6" s="11">
        <v>0</v>
      </c>
      <c r="W6" s="11">
        <v>0</v>
      </c>
      <c r="X6" s="6">
        <v>3</v>
      </c>
      <c r="Y6" s="6">
        <v>3</v>
      </c>
      <c r="Z6" s="6">
        <v>3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6">
        <v>3</v>
      </c>
      <c r="AJ6" s="7">
        <v>3</v>
      </c>
      <c r="AK6" s="45">
        <f t="shared" si="0"/>
        <v>40</v>
      </c>
      <c r="AL6" s="46">
        <f t="shared" si="1"/>
        <v>38</v>
      </c>
    </row>
    <row r="7" spans="1:38" ht="13.5" thickBot="1">
      <c r="A7" s="17" t="s">
        <v>86</v>
      </c>
      <c r="B7" s="11">
        <v>0</v>
      </c>
      <c r="C7" s="11">
        <v>0</v>
      </c>
      <c r="D7" s="11">
        <v>0</v>
      </c>
      <c r="E7" s="11">
        <v>0</v>
      </c>
      <c r="F7" s="6">
        <v>3</v>
      </c>
      <c r="G7" s="11">
        <v>0</v>
      </c>
      <c r="H7" s="6">
        <v>3</v>
      </c>
      <c r="I7" s="11">
        <v>0</v>
      </c>
      <c r="J7" s="6">
        <v>3</v>
      </c>
      <c r="K7" s="6">
        <v>3</v>
      </c>
      <c r="L7" s="6">
        <v>3</v>
      </c>
      <c r="M7" s="11">
        <v>0</v>
      </c>
      <c r="N7" s="6">
        <v>3</v>
      </c>
      <c r="O7" s="6">
        <v>3</v>
      </c>
      <c r="P7" s="11">
        <v>0</v>
      </c>
      <c r="Q7" s="11">
        <v>0</v>
      </c>
      <c r="R7" s="6">
        <v>3</v>
      </c>
      <c r="S7" s="6">
        <v>3</v>
      </c>
      <c r="T7" s="6">
        <v>3</v>
      </c>
      <c r="U7" s="6">
        <v>3</v>
      </c>
      <c r="V7" s="6">
        <v>3</v>
      </c>
      <c r="W7" s="6">
        <v>3</v>
      </c>
      <c r="X7" s="6">
        <v>3</v>
      </c>
      <c r="Y7" s="6">
        <v>3</v>
      </c>
      <c r="Z7" s="6">
        <v>3</v>
      </c>
      <c r="AA7" s="11">
        <v>0</v>
      </c>
      <c r="AB7" s="11">
        <v>0</v>
      </c>
      <c r="AC7" s="11">
        <v>0</v>
      </c>
      <c r="AD7" s="6">
        <v>3</v>
      </c>
      <c r="AE7" s="11">
        <v>0</v>
      </c>
      <c r="AF7" s="6">
        <v>3</v>
      </c>
      <c r="AG7" s="11">
        <v>0</v>
      </c>
      <c r="AH7" s="11">
        <v>0</v>
      </c>
      <c r="AI7" s="6">
        <v>3</v>
      </c>
      <c r="AJ7" s="10">
        <v>0</v>
      </c>
      <c r="AK7" s="45">
        <f t="shared" si="0"/>
        <v>57</v>
      </c>
      <c r="AL7" s="46">
        <f t="shared" si="1"/>
        <v>54</v>
      </c>
    </row>
    <row r="8" spans="1:38" ht="13.5" thickBot="1">
      <c r="A8" s="17" t="s">
        <v>135</v>
      </c>
      <c r="B8" s="6">
        <v>3</v>
      </c>
      <c r="C8" s="11">
        <v>0</v>
      </c>
      <c r="D8" s="6">
        <v>3</v>
      </c>
      <c r="E8" s="11">
        <v>0</v>
      </c>
      <c r="F8" s="11">
        <v>0</v>
      </c>
      <c r="G8" s="11">
        <v>0</v>
      </c>
      <c r="H8" s="6">
        <v>3</v>
      </c>
      <c r="I8" s="11">
        <v>0</v>
      </c>
      <c r="J8" s="6">
        <v>3</v>
      </c>
      <c r="K8" s="8">
        <v>1</v>
      </c>
      <c r="L8" s="8">
        <v>1</v>
      </c>
      <c r="M8" s="11">
        <v>0</v>
      </c>
      <c r="N8" s="6">
        <v>3</v>
      </c>
      <c r="O8" s="6">
        <v>3</v>
      </c>
      <c r="P8" s="6">
        <v>3</v>
      </c>
      <c r="Q8" s="11">
        <v>0</v>
      </c>
      <c r="R8" s="6">
        <v>3</v>
      </c>
      <c r="S8" s="6">
        <v>3</v>
      </c>
      <c r="T8" s="6">
        <v>3</v>
      </c>
      <c r="U8" s="11">
        <v>0</v>
      </c>
      <c r="V8" s="11">
        <v>0</v>
      </c>
      <c r="W8" s="11">
        <v>0</v>
      </c>
      <c r="X8" s="6">
        <v>3</v>
      </c>
      <c r="Y8" s="6">
        <v>3</v>
      </c>
      <c r="Z8" s="6">
        <v>3</v>
      </c>
      <c r="AA8" s="11">
        <v>0</v>
      </c>
      <c r="AB8" s="11">
        <v>0</v>
      </c>
      <c r="AC8" s="11">
        <v>0</v>
      </c>
      <c r="AD8" s="8">
        <v>1</v>
      </c>
      <c r="AE8" s="11">
        <v>0</v>
      </c>
      <c r="AF8" s="8">
        <v>1</v>
      </c>
      <c r="AG8" s="11">
        <v>0</v>
      </c>
      <c r="AH8" s="11">
        <v>0</v>
      </c>
      <c r="AI8" s="11">
        <v>0</v>
      </c>
      <c r="AJ8" s="7">
        <v>3</v>
      </c>
      <c r="AK8" s="45">
        <f t="shared" si="0"/>
        <v>46</v>
      </c>
      <c r="AL8" s="46">
        <f t="shared" si="1"/>
        <v>44</v>
      </c>
    </row>
    <row r="9" spans="1:38" ht="13.5" thickBot="1">
      <c r="A9" s="17" t="s">
        <v>147</v>
      </c>
      <c r="B9" s="6">
        <v>3</v>
      </c>
      <c r="C9" s="11">
        <v>0</v>
      </c>
      <c r="D9" s="6">
        <v>3</v>
      </c>
      <c r="E9" s="11">
        <v>0</v>
      </c>
      <c r="F9" s="6">
        <v>3</v>
      </c>
      <c r="G9" s="11">
        <v>0</v>
      </c>
      <c r="H9" s="6">
        <v>3</v>
      </c>
      <c r="I9" s="6">
        <v>3</v>
      </c>
      <c r="J9" s="6">
        <v>3</v>
      </c>
      <c r="K9" s="6">
        <v>3</v>
      </c>
      <c r="L9" s="11">
        <v>0</v>
      </c>
      <c r="M9" s="11">
        <v>0</v>
      </c>
      <c r="N9" s="11">
        <v>0</v>
      </c>
      <c r="O9" s="6">
        <v>3</v>
      </c>
      <c r="P9" s="11">
        <v>0</v>
      </c>
      <c r="Q9" s="6">
        <v>3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6">
        <v>3</v>
      </c>
      <c r="Y9" s="6">
        <v>3</v>
      </c>
      <c r="Z9" s="6">
        <v>3</v>
      </c>
      <c r="AA9" s="11">
        <v>0</v>
      </c>
      <c r="AB9" s="11">
        <v>0</v>
      </c>
      <c r="AC9" s="11">
        <v>0</v>
      </c>
      <c r="AD9" s="8">
        <v>1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7">
        <v>3</v>
      </c>
      <c r="AK9" s="45">
        <f aca="true" t="shared" si="2" ref="AK9:AK14">SUM(B9:AJ9)</f>
        <v>40</v>
      </c>
      <c r="AL9" s="46">
        <f aca="true" t="shared" si="3" ref="AL9:AL14">ROUND((AK9/105)*100,0)</f>
        <v>38</v>
      </c>
    </row>
    <row r="10" spans="1:38" ht="13.5" thickBot="1">
      <c r="A10" s="17" t="s">
        <v>153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6">
        <v>3</v>
      </c>
      <c r="I10" s="11">
        <v>0</v>
      </c>
      <c r="J10" s="6">
        <v>3</v>
      </c>
      <c r="K10" s="8">
        <v>1</v>
      </c>
      <c r="L10" s="6">
        <v>3</v>
      </c>
      <c r="M10" s="11">
        <v>0</v>
      </c>
      <c r="N10" s="11">
        <v>0</v>
      </c>
      <c r="O10" s="6">
        <v>3</v>
      </c>
      <c r="P10" s="11">
        <v>0</v>
      </c>
      <c r="Q10" s="11">
        <v>0</v>
      </c>
      <c r="R10" s="6">
        <v>3</v>
      </c>
      <c r="S10" s="6">
        <v>3</v>
      </c>
      <c r="T10" s="8">
        <v>1</v>
      </c>
      <c r="U10" s="6">
        <v>3</v>
      </c>
      <c r="V10" s="6">
        <v>3</v>
      </c>
      <c r="W10" s="11">
        <v>0</v>
      </c>
      <c r="X10" s="6">
        <v>3</v>
      </c>
      <c r="Y10" s="6">
        <v>3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6">
        <v>3</v>
      </c>
      <c r="AG10" s="11">
        <v>0</v>
      </c>
      <c r="AH10" s="11">
        <v>0</v>
      </c>
      <c r="AI10" s="11">
        <v>0</v>
      </c>
      <c r="AJ10" s="7">
        <v>3</v>
      </c>
      <c r="AK10" s="45">
        <f t="shared" si="2"/>
        <v>38</v>
      </c>
      <c r="AL10" s="46">
        <f t="shared" si="3"/>
        <v>36</v>
      </c>
    </row>
    <row r="11" spans="1:38" ht="13.5" thickBot="1">
      <c r="A11" s="17" t="s">
        <v>160</v>
      </c>
      <c r="B11" s="6">
        <v>3</v>
      </c>
      <c r="C11" s="11">
        <v>0</v>
      </c>
      <c r="D11" s="6">
        <v>3</v>
      </c>
      <c r="E11" s="6">
        <v>3</v>
      </c>
      <c r="F11" s="6">
        <v>3</v>
      </c>
      <c r="G11" s="6">
        <v>3</v>
      </c>
      <c r="H11" s="6">
        <v>3</v>
      </c>
      <c r="I11" s="11">
        <v>0</v>
      </c>
      <c r="J11" s="6">
        <v>3</v>
      </c>
      <c r="K11" s="6">
        <v>3</v>
      </c>
      <c r="L11" s="6">
        <v>3</v>
      </c>
      <c r="M11" s="11">
        <v>0</v>
      </c>
      <c r="N11" s="6">
        <v>3</v>
      </c>
      <c r="O11" s="6">
        <v>3</v>
      </c>
      <c r="P11" s="11">
        <v>0</v>
      </c>
      <c r="Q11" s="11">
        <v>0</v>
      </c>
      <c r="R11" s="6">
        <v>3</v>
      </c>
      <c r="S11" s="6">
        <v>3</v>
      </c>
      <c r="T11" s="6">
        <v>3</v>
      </c>
      <c r="U11" s="6">
        <v>3</v>
      </c>
      <c r="V11" s="6">
        <v>3</v>
      </c>
      <c r="W11" s="6">
        <v>3</v>
      </c>
      <c r="X11" s="6">
        <v>3</v>
      </c>
      <c r="Y11" s="6">
        <v>3</v>
      </c>
      <c r="Z11" s="6">
        <v>3</v>
      </c>
      <c r="AA11" s="6">
        <v>3</v>
      </c>
      <c r="AB11" s="11">
        <v>0</v>
      </c>
      <c r="AC11" s="11">
        <v>0</v>
      </c>
      <c r="AD11" s="11">
        <v>0</v>
      </c>
      <c r="AE11" s="11">
        <v>0</v>
      </c>
      <c r="AF11" s="6">
        <v>3</v>
      </c>
      <c r="AG11" s="8">
        <v>1</v>
      </c>
      <c r="AH11" s="11">
        <v>0</v>
      </c>
      <c r="AI11" s="11">
        <v>0</v>
      </c>
      <c r="AJ11" s="7">
        <v>3</v>
      </c>
      <c r="AK11" s="45">
        <f t="shared" si="2"/>
        <v>70</v>
      </c>
      <c r="AL11" s="46">
        <f t="shared" si="3"/>
        <v>67</v>
      </c>
    </row>
    <row r="12" spans="1:38" ht="13.5" thickBot="1">
      <c r="A12" s="17" t="s">
        <v>183</v>
      </c>
      <c r="B12" s="11">
        <v>0</v>
      </c>
      <c r="C12" s="8">
        <v>1</v>
      </c>
      <c r="D12" s="6">
        <v>3</v>
      </c>
      <c r="E12" s="11">
        <v>0</v>
      </c>
      <c r="F12" s="6">
        <v>3</v>
      </c>
      <c r="G12" s="11">
        <v>0</v>
      </c>
      <c r="H12" s="6">
        <v>3</v>
      </c>
      <c r="I12" s="11">
        <v>0</v>
      </c>
      <c r="J12" s="6">
        <v>3</v>
      </c>
      <c r="K12" s="11">
        <v>0</v>
      </c>
      <c r="L12" s="11">
        <v>0</v>
      </c>
      <c r="M12" s="11">
        <v>0</v>
      </c>
      <c r="N12" s="6">
        <v>3</v>
      </c>
      <c r="O12" s="6">
        <v>3</v>
      </c>
      <c r="P12" s="11">
        <v>0</v>
      </c>
      <c r="Q12" s="11">
        <v>0</v>
      </c>
      <c r="R12" s="6">
        <v>3</v>
      </c>
      <c r="S12" s="6">
        <v>3</v>
      </c>
      <c r="T12" s="8">
        <v>1</v>
      </c>
      <c r="U12" s="6">
        <v>3</v>
      </c>
      <c r="V12" s="6">
        <v>3</v>
      </c>
      <c r="W12" s="11">
        <v>0</v>
      </c>
      <c r="X12" s="6">
        <v>3</v>
      </c>
      <c r="Y12" s="6">
        <v>3</v>
      </c>
      <c r="Z12" s="6">
        <v>3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6">
        <v>3</v>
      </c>
      <c r="AJ12" s="7">
        <v>3</v>
      </c>
      <c r="AK12" s="45">
        <f t="shared" si="2"/>
        <v>47</v>
      </c>
      <c r="AL12" s="46">
        <f t="shared" si="3"/>
        <v>45</v>
      </c>
    </row>
    <row r="13" spans="1:38" ht="13.5" thickBot="1">
      <c r="A13" s="17" t="s">
        <v>196</v>
      </c>
      <c r="B13" s="6">
        <v>3</v>
      </c>
      <c r="C13" s="11">
        <v>0</v>
      </c>
      <c r="D13" s="6">
        <v>3</v>
      </c>
      <c r="E13" s="11">
        <v>0</v>
      </c>
      <c r="F13" s="6">
        <v>3</v>
      </c>
      <c r="G13" s="6">
        <v>3</v>
      </c>
      <c r="H13" s="6">
        <v>3</v>
      </c>
      <c r="I13" s="11">
        <v>0</v>
      </c>
      <c r="J13" s="6">
        <v>3</v>
      </c>
      <c r="K13" s="11">
        <v>0</v>
      </c>
      <c r="L13" s="6">
        <v>3</v>
      </c>
      <c r="M13" s="11">
        <v>0</v>
      </c>
      <c r="N13" s="6">
        <v>3</v>
      </c>
      <c r="O13" s="6">
        <v>3</v>
      </c>
      <c r="P13" s="11">
        <v>0</v>
      </c>
      <c r="Q13" s="6">
        <v>3</v>
      </c>
      <c r="R13" s="6">
        <v>3</v>
      </c>
      <c r="S13" s="6">
        <v>3</v>
      </c>
      <c r="T13" s="6">
        <v>3</v>
      </c>
      <c r="U13" s="11">
        <v>0</v>
      </c>
      <c r="V13" s="11">
        <v>0</v>
      </c>
      <c r="W13" s="11">
        <v>0</v>
      </c>
      <c r="X13" s="6">
        <v>3</v>
      </c>
      <c r="Y13" s="6">
        <v>3</v>
      </c>
      <c r="Z13" s="6">
        <v>3</v>
      </c>
      <c r="AA13" s="11">
        <v>0</v>
      </c>
      <c r="AB13" s="11">
        <v>0</v>
      </c>
      <c r="AC13" s="6">
        <v>3</v>
      </c>
      <c r="AD13" s="6">
        <v>3</v>
      </c>
      <c r="AE13" s="11">
        <v>0</v>
      </c>
      <c r="AF13" s="6">
        <v>3</v>
      </c>
      <c r="AG13" s="6">
        <v>3</v>
      </c>
      <c r="AH13" s="11">
        <v>0</v>
      </c>
      <c r="AI13" s="6">
        <v>3</v>
      </c>
      <c r="AJ13" s="10">
        <v>0</v>
      </c>
      <c r="AK13" s="45">
        <f t="shared" si="2"/>
        <v>63</v>
      </c>
      <c r="AL13" s="46">
        <f t="shared" si="3"/>
        <v>60</v>
      </c>
    </row>
    <row r="14" spans="1:38" ht="13.5" thickBot="1">
      <c r="A14" s="17" t="s">
        <v>208</v>
      </c>
      <c r="B14" s="11">
        <v>0</v>
      </c>
      <c r="C14" s="11">
        <v>0</v>
      </c>
      <c r="D14" s="11">
        <v>0</v>
      </c>
      <c r="E14" s="11">
        <v>0</v>
      </c>
      <c r="F14" s="6">
        <v>3</v>
      </c>
      <c r="G14" s="11">
        <v>0</v>
      </c>
      <c r="H14" s="6">
        <v>3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6">
        <v>3</v>
      </c>
      <c r="Y14" s="6">
        <v>3</v>
      </c>
      <c r="Z14" s="6">
        <v>3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6">
        <v>3</v>
      </c>
      <c r="AG14" s="11">
        <v>0</v>
      </c>
      <c r="AH14" s="11">
        <v>0</v>
      </c>
      <c r="AI14" s="11">
        <v>0</v>
      </c>
      <c r="AJ14" s="10">
        <v>0</v>
      </c>
      <c r="AK14" s="45">
        <f t="shared" si="2"/>
        <v>18</v>
      </c>
      <c r="AL14" s="46">
        <f t="shared" si="3"/>
        <v>17</v>
      </c>
    </row>
    <row r="15" spans="1:38" ht="13.5" thickBot="1">
      <c r="A15" s="17" t="s">
        <v>230</v>
      </c>
      <c r="B15" s="11">
        <v>0</v>
      </c>
      <c r="C15" s="11">
        <v>0</v>
      </c>
      <c r="D15" s="6">
        <v>3</v>
      </c>
      <c r="E15" s="6">
        <v>3</v>
      </c>
      <c r="F15" s="6">
        <v>3</v>
      </c>
      <c r="G15" s="11">
        <v>0</v>
      </c>
      <c r="H15" s="6">
        <v>3</v>
      </c>
      <c r="I15" s="6">
        <v>3</v>
      </c>
      <c r="J15" s="6">
        <v>3</v>
      </c>
      <c r="K15" s="8">
        <v>1</v>
      </c>
      <c r="L15" s="8">
        <v>1</v>
      </c>
      <c r="M15" s="11">
        <v>0</v>
      </c>
      <c r="N15" s="6">
        <v>3</v>
      </c>
      <c r="O15" s="6">
        <v>3</v>
      </c>
      <c r="P15" s="11">
        <v>0</v>
      </c>
      <c r="Q15" s="11">
        <v>0</v>
      </c>
      <c r="R15" s="8">
        <v>1</v>
      </c>
      <c r="S15" s="8">
        <v>1</v>
      </c>
      <c r="T15" s="8">
        <v>1</v>
      </c>
      <c r="U15" s="11">
        <v>0</v>
      </c>
      <c r="V15" s="11">
        <v>0</v>
      </c>
      <c r="W15" s="11">
        <v>0</v>
      </c>
      <c r="X15" s="6">
        <v>3</v>
      </c>
      <c r="Y15" s="6">
        <v>3</v>
      </c>
      <c r="Z15" s="6">
        <v>3</v>
      </c>
      <c r="AA15" s="11">
        <v>0</v>
      </c>
      <c r="AB15" s="11">
        <v>0</v>
      </c>
      <c r="AC15" s="11">
        <v>0</v>
      </c>
      <c r="AD15" s="8">
        <v>1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7">
        <v>3</v>
      </c>
      <c r="AK15" s="45">
        <f>SUM(B15:AJ15)</f>
        <v>42</v>
      </c>
      <c r="AL15" s="46">
        <f>ROUND((AK15/105)*100,0)</f>
        <v>40</v>
      </c>
    </row>
    <row r="16" spans="1:38" ht="13.5" thickBot="1">
      <c r="A16" s="17" t="s">
        <v>265</v>
      </c>
      <c r="B16" s="11">
        <v>0</v>
      </c>
      <c r="C16" s="11">
        <v>0</v>
      </c>
      <c r="D16" s="6">
        <v>3</v>
      </c>
      <c r="E16" s="6">
        <v>3</v>
      </c>
      <c r="F16" s="6">
        <v>3</v>
      </c>
      <c r="G16" s="11">
        <v>0</v>
      </c>
      <c r="H16" s="6">
        <v>3</v>
      </c>
      <c r="I16" s="11">
        <v>0</v>
      </c>
      <c r="J16" s="6">
        <v>3</v>
      </c>
      <c r="K16" s="11">
        <v>0</v>
      </c>
      <c r="L16" s="11">
        <v>0</v>
      </c>
      <c r="M16" s="11">
        <v>0</v>
      </c>
      <c r="N16" s="11">
        <v>0</v>
      </c>
      <c r="O16" s="6">
        <v>3</v>
      </c>
      <c r="P16" s="11">
        <v>0</v>
      </c>
      <c r="Q16" s="11">
        <v>0</v>
      </c>
      <c r="R16" s="8">
        <v>1</v>
      </c>
      <c r="S16" s="8">
        <v>1</v>
      </c>
      <c r="T16" s="11">
        <v>0</v>
      </c>
      <c r="U16" s="11">
        <v>0</v>
      </c>
      <c r="V16" s="11">
        <v>0</v>
      </c>
      <c r="W16" s="11">
        <v>0</v>
      </c>
      <c r="X16" s="6">
        <v>3</v>
      </c>
      <c r="Y16" s="6">
        <v>3</v>
      </c>
      <c r="Z16" s="6">
        <v>3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0">
        <v>0</v>
      </c>
      <c r="AK16" s="45">
        <f>SUM(B16:AJ16)</f>
        <v>29</v>
      </c>
      <c r="AL16" s="46">
        <f>ROUND((AK16/105)*100,0)</f>
        <v>28</v>
      </c>
    </row>
    <row r="17" spans="1:38" ht="13.5" thickBot="1">
      <c r="A17" s="17" t="s">
        <v>293</v>
      </c>
      <c r="B17" s="6">
        <v>3</v>
      </c>
      <c r="C17" s="11">
        <v>0</v>
      </c>
      <c r="D17" s="6">
        <v>3</v>
      </c>
      <c r="E17" s="11">
        <v>0</v>
      </c>
      <c r="F17" s="6">
        <v>3</v>
      </c>
      <c r="G17" s="11">
        <v>0</v>
      </c>
      <c r="H17" s="6">
        <v>3</v>
      </c>
      <c r="I17" s="11">
        <v>0</v>
      </c>
      <c r="J17" s="6">
        <v>3</v>
      </c>
      <c r="K17" s="11">
        <v>0</v>
      </c>
      <c r="L17" s="6">
        <v>3</v>
      </c>
      <c r="M17" s="11">
        <v>0</v>
      </c>
      <c r="N17" s="6">
        <v>3</v>
      </c>
      <c r="O17" s="6">
        <v>3</v>
      </c>
      <c r="P17" s="6">
        <v>3</v>
      </c>
      <c r="Q17" s="11">
        <v>0</v>
      </c>
      <c r="R17" s="8">
        <v>1</v>
      </c>
      <c r="S17" s="8">
        <v>1</v>
      </c>
      <c r="T17" s="8">
        <v>1</v>
      </c>
      <c r="U17" s="11">
        <v>0</v>
      </c>
      <c r="V17" s="11">
        <v>0</v>
      </c>
      <c r="W17" s="11">
        <v>0</v>
      </c>
      <c r="X17" s="6">
        <v>3</v>
      </c>
      <c r="Y17" s="6">
        <v>3</v>
      </c>
      <c r="Z17" s="6">
        <v>3</v>
      </c>
      <c r="AA17" s="11">
        <v>0</v>
      </c>
      <c r="AB17" s="11">
        <v>0</v>
      </c>
      <c r="AC17" s="11">
        <v>0</v>
      </c>
      <c r="AD17" s="8">
        <v>1</v>
      </c>
      <c r="AE17" s="11">
        <v>0</v>
      </c>
      <c r="AF17" s="11">
        <v>0</v>
      </c>
      <c r="AG17" s="8">
        <v>1</v>
      </c>
      <c r="AH17" s="11">
        <v>0</v>
      </c>
      <c r="AI17" s="11">
        <v>0</v>
      </c>
      <c r="AJ17" s="7">
        <v>3</v>
      </c>
      <c r="AK17" s="45">
        <f>SUM(B17:AJ17)</f>
        <v>44</v>
      </c>
      <c r="AL17" s="46">
        <f>ROUND((AK17/105)*100,0)</f>
        <v>42</v>
      </c>
    </row>
    <row r="22" ht="12.75">
      <c r="A22" t="s">
        <v>524</v>
      </c>
    </row>
    <row r="23" ht="15">
      <c r="A23" s="35" t="s">
        <v>525</v>
      </c>
    </row>
    <row r="24" ht="15">
      <c r="A24" s="34" t="s">
        <v>526</v>
      </c>
    </row>
    <row r="25" ht="15">
      <c r="A25" s="34" t="s">
        <v>527</v>
      </c>
    </row>
    <row r="26" ht="15">
      <c r="A26" s="34" t="s">
        <v>528</v>
      </c>
    </row>
    <row r="27" ht="15">
      <c r="A27" s="34" t="s">
        <v>529</v>
      </c>
    </row>
    <row r="28" ht="15">
      <c r="A28" s="34" t="s">
        <v>530</v>
      </c>
    </row>
    <row r="29" ht="15">
      <c r="A29" s="34" t="s">
        <v>531</v>
      </c>
    </row>
    <row r="30" ht="15">
      <c r="A30" s="34" t="s">
        <v>532</v>
      </c>
    </row>
    <row r="31" ht="15">
      <c r="A31" s="34" t="s">
        <v>533</v>
      </c>
    </row>
    <row r="32" ht="15">
      <c r="A32" s="34" t="s">
        <v>534</v>
      </c>
    </row>
    <row r="33" ht="15">
      <c r="A33" s="34" t="s">
        <v>535</v>
      </c>
    </row>
  </sheetData>
  <sheetProtection/>
  <mergeCells count="1">
    <mergeCell ref="A1:A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E1">
      <pane ySplit="2" topLeftCell="A3" activePane="bottomLeft" state="frozen"/>
      <selection pane="topLeft" activeCell="A1" sqref="A1"/>
      <selection pane="bottomLeft" activeCell="A18" sqref="A18:IV31"/>
    </sheetView>
  </sheetViews>
  <sheetFormatPr defaultColWidth="9.140625" defaultRowHeight="12.75"/>
  <cols>
    <col min="1" max="1" width="15.7109375" style="0" bestFit="1" customWidth="1"/>
    <col min="2" max="5" width="11.7109375" style="0" customWidth="1"/>
    <col min="6" max="6" width="15.7109375" style="0" bestFit="1" customWidth="1"/>
    <col min="7" max="10" width="11.7109375" style="0" customWidth="1"/>
    <col min="11" max="11" width="15.7109375" style="0" bestFit="1" customWidth="1"/>
    <col min="12" max="13" width="11.7109375" style="0" customWidth="1"/>
    <col min="14" max="14" width="15.7109375" style="0" bestFit="1" customWidth="1"/>
    <col min="15" max="15" width="11.7109375" style="0" customWidth="1"/>
    <col min="16" max="16" width="15.7109375" style="0" bestFit="1" customWidth="1"/>
    <col min="17" max="17" width="11.7109375" style="0" customWidth="1"/>
  </cols>
  <sheetData>
    <row r="1" spans="1:20" ht="15.75" thickBot="1">
      <c r="A1" s="69" t="s">
        <v>519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33"/>
    </row>
    <row r="2" spans="1:19" ht="102.75" thickBot="1">
      <c r="A2" s="24" t="s">
        <v>458</v>
      </c>
      <c r="B2" s="2" t="s">
        <v>459</v>
      </c>
      <c r="C2" s="2" t="s">
        <v>460</v>
      </c>
      <c r="D2" s="2" t="s">
        <v>461</v>
      </c>
      <c r="E2" s="2" t="s">
        <v>72</v>
      </c>
      <c r="F2" s="24" t="s">
        <v>462</v>
      </c>
      <c r="G2" s="2" t="s">
        <v>463</v>
      </c>
      <c r="H2" s="2" t="s">
        <v>464</v>
      </c>
      <c r="I2" s="2" t="s">
        <v>465</v>
      </c>
      <c r="J2" s="2" t="s">
        <v>466</v>
      </c>
      <c r="K2" s="24" t="s">
        <v>467</v>
      </c>
      <c r="L2" s="2" t="s">
        <v>468</v>
      </c>
      <c r="M2" s="2" t="s">
        <v>469</v>
      </c>
      <c r="N2" s="24" t="s">
        <v>471</v>
      </c>
      <c r="O2" s="2" t="s">
        <v>472</v>
      </c>
      <c r="P2" s="24" t="s">
        <v>473</v>
      </c>
      <c r="Q2" s="2" t="s">
        <v>474</v>
      </c>
      <c r="R2" s="5" t="s">
        <v>421</v>
      </c>
      <c r="S2" s="5" t="s">
        <v>308</v>
      </c>
    </row>
    <row r="3" spans="1:19" ht="13.5" thickBot="1">
      <c r="A3" s="15" t="s">
        <v>9</v>
      </c>
      <c r="B3" s="6">
        <v>3</v>
      </c>
      <c r="C3" s="6">
        <v>3</v>
      </c>
      <c r="D3" s="8">
        <v>1</v>
      </c>
      <c r="E3" s="8">
        <v>1</v>
      </c>
      <c r="F3" s="15" t="s">
        <v>9</v>
      </c>
      <c r="G3" s="6">
        <v>3</v>
      </c>
      <c r="H3" s="6">
        <v>3</v>
      </c>
      <c r="I3" s="6">
        <v>3</v>
      </c>
      <c r="J3" s="6">
        <v>3</v>
      </c>
      <c r="K3" s="15" t="s">
        <v>9</v>
      </c>
      <c r="L3" s="6">
        <v>3</v>
      </c>
      <c r="M3" s="6">
        <v>3</v>
      </c>
      <c r="N3" s="15" t="s">
        <v>9</v>
      </c>
      <c r="O3" s="6">
        <v>3</v>
      </c>
      <c r="P3" s="15" t="s">
        <v>9</v>
      </c>
      <c r="Q3" s="7">
        <v>3</v>
      </c>
      <c r="R3" s="45">
        <f aca="true" t="shared" si="0" ref="R3:R8">SUM(B3:E3,G3:J3,L3:M3,O3,Q3)</f>
        <v>32</v>
      </c>
      <c r="S3" s="46">
        <f aca="true" t="shared" si="1" ref="S3:S8">ROUND((R3/36)*100,0)</f>
        <v>89</v>
      </c>
    </row>
    <row r="4" spans="1:19" ht="13.5" thickBot="1">
      <c r="A4" s="15" t="s">
        <v>18</v>
      </c>
      <c r="B4" s="6">
        <v>3</v>
      </c>
      <c r="C4" s="11">
        <v>0</v>
      </c>
      <c r="D4" s="6">
        <v>3</v>
      </c>
      <c r="E4" s="11">
        <v>0</v>
      </c>
      <c r="F4" s="15" t="s">
        <v>18</v>
      </c>
      <c r="G4" s="6">
        <v>3</v>
      </c>
      <c r="H4" s="6">
        <v>3</v>
      </c>
      <c r="I4" s="6">
        <v>3</v>
      </c>
      <c r="J4" s="11">
        <v>0</v>
      </c>
      <c r="K4" s="15" t="s">
        <v>18</v>
      </c>
      <c r="L4" s="6">
        <v>3</v>
      </c>
      <c r="M4" s="6">
        <v>3</v>
      </c>
      <c r="N4" s="15" t="s">
        <v>18</v>
      </c>
      <c r="O4" s="6">
        <v>3</v>
      </c>
      <c r="P4" s="15" t="s">
        <v>18</v>
      </c>
      <c r="Q4" s="7">
        <v>3</v>
      </c>
      <c r="R4" s="45">
        <f t="shared" si="0"/>
        <v>27</v>
      </c>
      <c r="S4" s="46">
        <f t="shared" si="1"/>
        <v>75</v>
      </c>
    </row>
    <row r="5" spans="1:19" ht="13.5" thickBot="1">
      <c r="A5" s="15" t="s">
        <v>41</v>
      </c>
      <c r="B5" s="6">
        <v>3</v>
      </c>
      <c r="C5" s="11">
        <v>0</v>
      </c>
      <c r="D5" s="6">
        <v>3</v>
      </c>
      <c r="E5" s="8">
        <v>1</v>
      </c>
      <c r="F5" s="15" t="s">
        <v>41</v>
      </c>
      <c r="G5" s="6">
        <v>3</v>
      </c>
      <c r="H5" s="6">
        <v>3</v>
      </c>
      <c r="I5" s="6">
        <v>3</v>
      </c>
      <c r="J5" s="6">
        <v>3</v>
      </c>
      <c r="K5" s="15" t="s">
        <v>41</v>
      </c>
      <c r="L5" s="6">
        <v>3</v>
      </c>
      <c r="M5" s="8">
        <v>1</v>
      </c>
      <c r="N5" s="15" t="s">
        <v>41</v>
      </c>
      <c r="O5" s="6">
        <v>3</v>
      </c>
      <c r="P5" s="15" t="s">
        <v>41</v>
      </c>
      <c r="Q5" s="7">
        <v>3</v>
      </c>
      <c r="R5" s="45">
        <f t="shared" si="0"/>
        <v>29</v>
      </c>
      <c r="S5" s="46">
        <f t="shared" si="1"/>
        <v>81</v>
      </c>
    </row>
    <row r="6" spans="1:19" ht="13.5" thickBot="1">
      <c r="A6" s="15" t="s">
        <v>47</v>
      </c>
      <c r="B6" s="6">
        <v>3</v>
      </c>
      <c r="C6" s="11">
        <v>0</v>
      </c>
      <c r="D6" s="11">
        <v>0</v>
      </c>
      <c r="E6" s="8">
        <v>1</v>
      </c>
      <c r="F6" s="15" t="s">
        <v>47</v>
      </c>
      <c r="G6" s="6">
        <v>3</v>
      </c>
      <c r="H6" s="6">
        <v>3</v>
      </c>
      <c r="I6" s="6">
        <v>3</v>
      </c>
      <c r="J6" s="6">
        <v>3</v>
      </c>
      <c r="K6" s="15" t="s">
        <v>47</v>
      </c>
      <c r="L6" s="6">
        <v>3</v>
      </c>
      <c r="M6" s="11">
        <v>0</v>
      </c>
      <c r="N6" s="15" t="s">
        <v>47</v>
      </c>
      <c r="O6" s="11">
        <v>0</v>
      </c>
      <c r="P6" s="15" t="s">
        <v>47</v>
      </c>
      <c r="Q6" s="9">
        <v>1</v>
      </c>
      <c r="R6" s="45">
        <f t="shared" si="0"/>
        <v>20</v>
      </c>
      <c r="S6" s="46">
        <f t="shared" si="1"/>
        <v>56</v>
      </c>
    </row>
    <row r="7" spans="1:19" ht="13.5" thickBot="1">
      <c r="A7" s="15" t="s">
        <v>86</v>
      </c>
      <c r="B7" s="6">
        <v>3</v>
      </c>
      <c r="C7" s="6">
        <v>3</v>
      </c>
      <c r="D7" s="11">
        <v>0</v>
      </c>
      <c r="E7" s="6">
        <v>3</v>
      </c>
      <c r="F7" s="15" t="s">
        <v>86</v>
      </c>
      <c r="G7" s="6">
        <v>3</v>
      </c>
      <c r="H7" s="6">
        <v>3</v>
      </c>
      <c r="I7" s="6">
        <v>3</v>
      </c>
      <c r="J7" s="6">
        <v>3</v>
      </c>
      <c r="K7" s="15" t="s">
        <v>86</v>
      </c>
      <c r="L7" s="6">
        <v>3</v>
      </c>
      <c r="M7" s="6">
        <v>3</v>
      </c>
      <c r="N7" s="15" t="s">
        <v>86</v>
      </c>
      <c r="O7" s="11">
        <v>0</v>
      </c>
      <c r="P7" s="15" t="s">
        <v>86</v>
      </c>
      <c r="Q7" s="9">
        <v>1</v>
      </c>
      <c r="R7" s="45">
        <f t="shared" si="0"/>
        <v>28</v>
      </c>
      <c r="S7" s="46">
        <f t="shared" si="1"/>
        <v>78</v>
      </c>
    </row>
    <row r="8" spans="1:19" ht="13.5" thickBot="1">
      <c r="A8" s="15" t="s">
        <v>135</v>
      </c>
      <c r="B8" s="6">
        <v>3</v>
      </c>
      <c r="C8" s="11">
        <v>0</v>
      </c>
      <c r="D8" s="6">
        <v>3</v>
      </c>
      <c r="E8" s="6">
        <v>3</v>
      </c>
      <c r="F8" s="15" t="s">
        <v>135</v>
      </c>
      <c r="G8" s="6">
        <v>3</v>
      </c>
      <c r="H8" s="6">
        <v>3</v>
      </c>
      <c r="I8" s="6">
        <v>3</v>
      </c>
      <c r="J8" s="6">
        <v>3</v>
      </c>
      <c r="K8" s="15" t="s">
        <v>135</v>
      </c>
      <c r="L8" s="6">
        <v>3</v>
      </c>
      <c r="M8" s="6">
        <v>3</v>
      </c>
      <c r="N8" s="15" t="s">
        <v>135</v>
      </c>
      <c r="O8" s="11">
        <v>0</v>
      </c>
      <c r="P8" s="15" t="s">
        <v>135</v>
      </c>
      <c r="Q8" s="7">
        <v>3</v>
      </c>
      <c r="R8" s="45">
        <f t="shared" si="0"/>
        <v>30</v>
      </c>
      <c r="S8" s="46">
        <f t="shared" si="1"/>
        <v>83</v>
      </c>
    </row>
    <row r="9" spans="1:19" ht="13.5" thickBot="1">
      <c r="A9" s="15" t="s">
        <v>147</v>
      </c>
      <c r="B9" s="6">
        <v>3</v>
      </c>
      <c r="C9" s="6">
        <v>3</v>
      </c>
      <c r="D9" s="11">
        <v>0</v>
      </c>
      <c r="E9" s="6">
        <v>3</v>
      </c>
      <c r="F9" s="15" t="s">
        <v>147</v>
      </c>
      <c r="G9" s="6">
        <v>3</v>
      </c>
      <c r="H9" s="6">
        <v>3</v>
      </c>
      <c r="I9" s="6">
        <v>3</v>
      </c>
      <c r="J9" s="6">
        <v>3</v>
      </c>
      <c r="K9" s="15" t="s">
        <v>147</v>
      </c>
      <c r="L9" s="6">
        <v>3</v>
      </c>
      <c r="M9" s="6">
        <v>3</v>
      </c>
      <c r="N9" s="15" t="s">
        <v>147</v>
      </c>
      <c r="O9" s="11">
        <v>0</v>
      </c>
      <c r="P9" s="15" t="s">
        <v>147</v>
      </c>
      <c r="Q9" s="7">
        <v>3</v>
      </c>
      <c r="R9" s="45">
        <f aca="true" t="shared" si="2" ref="R9:R14">SUM(B9:E9,G9:J9,L9:M9,O9,Q9)</f>
        <v>30</v>
      </c>
      <c r="S9" s="46">
        <f aca="true" t="shared" si="3" ref="S9:S14">ROUND((R9/36)*100,0)</f>
        <v>83</v>
      </c>
    </row>
    <row r="10" spans="1:19" ht="13.5" thickBot="1">
      <c r="A10" s="15" t="s">
        <v>153</v>
      </c>
      <c r="B10" s="6">
        <v>3</v>
      </c>
      <c r="C10" s="11">
        <v>0</v>
      </c>
      <c r="D10" s="11">
        <v>0</v>
      </c>
      <c r="E10" s="8">
        <v>1</v>
      </c>
      <c r="F10" s="15" t="s">
        <v>153</v>
      </c>
      <c r="G10" s="11">
        <v>0</v>
      </c>
      <c r="H10" s="11">
        <v>0</v>
      </c>
      <c r="I10" s="6">
        <v>3</v>
      </c>
      <c r="J10" s="11">
        <v>0</v>
      </c>
      <c r="K10" s="15" t="s">
        <v>153</v>
      </c>
      <c r="L10" s="6">
        <v>3</v>
      </c>
      <c r="M10" s="6">
        <v>3</v>
      </c>
      <c r="N10" s="15" t="s">
        <v>153</v>
      </c>
      <c r="O10" s="6">
        <v>3</v>
      </c>
      <c r="P10" s="15" t="s">
        <v>153</v>
      </c>
      <c r="Q10" s="7">
        <v>3</v>
      </c>
      <c r="R10" s="45">
        <f t="shared" si="2"/>
        <v>19</v>
      </c>
      <c r="S10" s="46">
        <f t="shared" si="3"/>
        <v>53</v>
      </c>
    </row>
    <row r="11" spans="1:19" ht="13.5" thickBot="1">
      <c r="A11" s="15" t="s">
        <v>160</v>
      </c>
      <c r="B11" s="6">
        <v>3</v>
      </c>
      <c r="C11" s="6">
        <v>3</v>
      </c>
      <c r="D11" s="11">
        <v>0</v>
      </c>
      <c r="E11" s="11">
        <v>0</v>
      </c>
      <c r="F11" s="15" t="s">
        <v>160</v>
      </c>
      <c r="G11" s="6">
        <v>3</v>
      </c>
      <c r="H11" s="6">
        <v>3</v>
      </c>
      <c r="I11" s="6">
        <v>3</v>
      </c>
      <c r="J11" s="6">
        <v>3</v>
      </c>
      <c r="K11" s="15" t="s">
        <v>160</v>
      </c>
      <c r="L11" s="6">
        <v>3</v>
      </c>
      <c r="M11" s="6">
        <v>3</v>
      </c>
      <c r="N11" s="15" t="s">
        <v>160</v>
      </c>
      <c r="O11" s="6">
        <v>3</v>
      </c>
      <c r="P11" s="15" t="s">
        <v>160</v>
      </c>
      <c r="Q11" s="10">
        <v>0</v>
      </c>
      <c r="R11" s="45">
        <f t="shared" si="2"/>
        <v>27</v>
      </c>
      <c r="S11" s="46">
        <f t="shared" si="3"/>
        <v>75</v>
      </c>
    </row>
    <row r="12" spans="1:19" ht="13.5" thickBot="1">
      <c r="A12" s="15" t="s">
        <v>183</v>
      </c>
      <c r="B12" s="6">
        <v>3</v>
      </c>
      <c r="C12" s="6">
        <v>3</v>
      </c>
      <c r="D12" s="11">
        <v>0</v>
      </c>
      <c r="E12" s="6">
        <v>3</v>
      </c>
      <c r="F12" s="15" t="s">
        <v>183</v>
      </c>
      <c r="G12" s="6">
        <v>3</v>
      </c>
      <c r="H12" s="6">
        <v>3</v>
      </c>
      <c r="I12" s="6">
        <v>3</v>
      </c>
      <c r="J12" s="6">
        <v>3</v>
      </c>
      <c r="K12" s="15" t="s">
        <v>183</v>
      </c>
      <c r="L12" s="11">
        <v>0</v>
      </c>
      <c r="M12" s="6">
        <v>3</v>
      </c>
      <c r="N12" s="15" t="s">
        <v>183</v>
      </c>
      <c r="O12" s="6">
        <v>3</v>
      </c>
      <c r="P12" s="15" t="s">
        <v>183</v>
      </c>
      <c r="Q12" s="7">
        <v>3</v>
      </c>
      <c r="R12" s="45">
        <f t="shared" si="2"/>
        <v>30</v>
      </c>
      <c r="S12" s="46">
        <f t="shared" si="3"/>
        <v>83</v>
      </c>
    </row>
    <row r="13" spans="1:19" ht="13.5" thickBot="1">
      <c r="A13" s="15" t="s">
        <v>196</v>
      </c>
      <c r="B13" s="6">
        <v>3</v>
      </c>
      <c r="C13" s="6">
        <v>3</v>
      </c>
      <c r="D13" s="6">
        <v>3</v>
      </c>
      <c r="E13" s="6">
        <v>3</v>
      </c>
      <c r="F13" s="15" t="s">
        <v>196</v>
      </c>
      <c r="G13" s="6">
        <v>3</v>
      </c>
      <c r="H13" s="6">
        <v>3</v>
      </c>
      <c r="I13" s="6">
        <v>3</v>
      </c>
      <c r="J13" s="6">
        <v>3</v>
      </c>
      <c r="K13" s="15" t="s">
        <v>196</v>
      </c>
      <c r="L13" s="6">
        <v>3</v>
      </c>
      <c r="M13" s="11">
        <v>0</v>
      </c>
      <c r="N13" s="15" t="s">
        <v>196</v>
      </c>
      <c r="O13" s="11">
        <v>0</v>
      </c>
      <c r="P13" s="15" t="s">
        <v>196</v>
      </c>
      <c r="Q13" s="10">
        <v>0</v>
      </c>
      <c r="R13" s="45">
        <f t="shared" si="2"/>
        <v>27</v>
      </c>
      <c r="S13" s="46">
        <f t="shared" si="3"/>
        <v>75</v>
      </c>
    </row>
    <row r="14" spans="1:19" ht="13.5" thickBot="1">
      <c r="A14" s="15" t="s">
        <v>208</v>
      </c>
      <c r="B14" s="6">
        <v>3</v>
      </c>
      <c r="C14" s="6">
        <v>3</v>
      </c>
      <c r="D14" s="11">
        <v>0</v>
      </c>
      <c r="E14" s="6">
        <v>3</v>
      </c>
      <c r="F14" s="15" t="s">
        <v>208</v>
      </c>
      <c r="G14" s="6">
        <v>3</v>
      </c>
      <c r="H14" s="6">
        <v>3</v>
      </c>
      <c r="I14" s="6">
        <v>3</v>
      </c>
      <c r="J14" s="6">
        <v>3</v>
      </c>
      <c r="K14" s="15" t="s">
        <v>208</v>
      </c>
      <c r="L14" s="11">
        <v>0</v>
      </c>
      <c r="M14" s="11">
        <v>0</v>
      </c>
      <c r="N14" s="15" t="s">
        <v>208</v>
      </c>
      <c r="O14" s="6">
        <v>3</v>
      </c>
      <c r="P14" s="15" t="s">
        <v>208</v>
      </c>
      <c r="Q14" s="7">
        <v>3</v>
      </c>
      <c r="R14" s="45">
        <f t="shared" si="2"/>
        <v>27</v>
      </c>
      <c r="S14" s="46">
        <f t="shared" si="3"/>
        <v>75</v>
      </c>
    </row>
    <row r="15" spans="1:19" ht="13.5" thickBot="1">
      <c r="A15" s="15" t="s">
        <v>230</v>
      </c>
      <c r="B15" s="6">
        <v>3</v>
      </c>
      <c r="C15" s="11">
        <v>0</v>
      </c>
      <c r="D15" s="6">
        <v>3</v>
      </c>
      <c r="E15" s="6">
        <v>3</v>
      </c>
      <c r="F15" s="15" t="s">
        <v>230</v>
      </c>
      <c r="G15" s="6">
        <v>3</v>
      </c>
      <c r="H15" s="6">
        <v>3</v>
      </c>
      <c r="I15" s="6">
        <v>3</v>
      </c>
      <c r="J15" s="6">
        <v>3</v>
      </c>
      <c r="K15" s="15" t="s">
        <v>230</v>
      </c>
      <c r="L15" s="11">
        <v>0</v>
      </c>
      <c r="M15" s="6">
        <v>3</v>
      </c>
      <c r="N15" s="15" t="s">
        <v>230</v>
      </c>
      <c r="O15" s="6">
        <v>3</v>
      </c>
      <c r="P15" s="15" t="s">
        <v>230</v>
      </c>
      <c r="Q15" s="7">
        <v>3</v>
      </c>
      <c r="R15" s="45">
        <f>SUM(B15:E15,G15:J15,L15:M15,O15,Q15)</f>
        <v>30</v>
      </c>
      <c r="S15" s="46">
        <f>ROUND((R15/36)*100,0)</f>
        <v>83</v>
      </c>
    </row>
    <row r="16" spans="1:19" ht="13.5" thickBot="1">
      <c r="A16" s="15" t="s">
        <v>265</v>
      </c>
      <c r="B16" s="11">
        <v>0</v>
      </c>
      <c r="C16" s="11">
        <v>0</v>
      </c>
      <c r="D16" s="11">
        <v>0</v>
      </c>
      <c r="E16" s="11">
        <v>0</v>
      </c>
      <c r="F16" s="15" t="s">
        <v>265</v>
      </c>
      <c r="G16" s="6">
        <v>3</v>
      </c>
      <c r="H16" s="11">
        <v>0</v>
      </c>
      <c r="I16" s="6">
        <v>3</v>
      </c>
      <c r="J16" s="6">
        <v>3</v>
      </c>
      <c r="K16" s="15" t="s">
        <v>265</v>
      </c>
      <c r="L16" s="11">
        <v>0</v>
      </c>
      <c r="M16" s="6">
        <v>3</v>
      </c>
      <c r="N16" s="15" t="s">
        <v>265</v>
      </c>
      <c r="O16" s="11">
        <v>0</v>
      </c>
      <c r="P16" s="15" t="s">
        <v>265</v>
      </c>
      <c r="Q16" s="10">
        <v>0</v>
      </c>
      <c r="R16" s="45">
        <f>SUM(B16:E16,G16:J16,L16:M16,O16,Q16)</f>
        <v>12</v>
      </c>
      <c r="S16" s="46">
        <f>ROUND((R16/36)*100,0)</f>
        <v>33</v>
      </c>
    </row>
    <row r="17" spans="1:19" ht="13.5" thickBot="1">
      <c r="A17" s="15" t="s">
        <v>293</v>
      </c>
      <c r="B17" s="11">
        <v>0</v>
      </c>
      <c r="C17" s="11">
        <v>0</v>
      </c>
      <c r="D17" s="11">
        <v>0</v>
      </c>
      <c r="E17" s="11">
        <v>0</v>
      </c>
      <c r="F17" s="15" t="s">
        <v>293</v>
      </c>
      <c r="G17" s="6">
        <v>3</v>
      </c>
      <c r="H17" s="11">
        <v>0</v>
      </c>
      <c r="I17" s="6">
        <v>3</v>
      </c>
      <c r="J17" s="6">
        <v>3</v>
      </c>
      <c r="K17" s="15" t="s">
        <v>293</v>
      </c>
      <c r="L17" s="6">
        <v>3</v>
      </c>
      <c r="M17" s="6">
        <v>3</v>
      </c>
      <c r="N17" s="15" t="s">
        <v>293</v>
      </c>
      <c r="O17" s="11">
        <v>0</v>
      </c>
      <c r="P17" s="15" t="s">
        <v>293</v>
      </c>
      <c r="Q17" s="7">
        <v>3</v>
      </c>
      <c r="R17" s="45">
        <f>SUM(B17:E17,G17:J17,L17:M17,O17,Q17)</f>
        <v>18</v>
      </c>
      <c r="S17" s="46">
        <f>ROUND((R17/36)*100,0)</f>
        <v>50</v>
      </c>
    </row>
  </sheetData>
  <sheetProtection/>
  <mergeCells count="1">
    <mergeCell ref="A1:S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8" sqref="A18:IV31"/>
    </sheetView>
  </sheetViews>
  <sheetFormatPr defaultColWidth="9.140625" defaultRowHeight="12.75"/>
  <cols>
    <col min="1" max="3" width="13.7109375" style="0" customWidth="1"/>
    <col min="4" max="4" width="14.8515625" style="0" customWidth="1"/>
    <col min="5" max="17" width="13.7109375" style="0" customWidth="1"/>
  </cols>
  <sheetData>
    <row r="1" spans="1:20" ht="15.75" thickBot="1">
      <c r="A1" s="69" t="s">
        <v>490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19" ht="162.75" customHeight="1" thickBot="1">
      <c r="A2" s="24" t="s">
        <v>475</v>
      </c>
      <c r="B2" s="2" t="s">
        <v>476</v>
      </c>
      <c r="C2" s="2" t="s">
        <v>477</v>
      </c>
      <c r="D2" s="2" t="s">
        <v>478</v>
      </c>
      <c r="E2" s="2" t="s">
        <v>479</v>
      </c>
      <c r="F2" s="2" t="s">
        <v>480</v>
      </c>
      <c r="G2" s="24" t="s">
        <v>481</v>
      </c>
      <c r="H2" s="2" t="s">
        <v>482</v>
      </c>
      <c r="I2" s="2" t="s">
        <v>483</v>
      </c>
      <c r="J2" s="2" t="s">
        <v>484</v>
      </c>
      <c r="K2" s="2" t="s">
        <v>485</v>
      </c>
      <c r="L2" s="2" t="s">
        <v>486</v>
      </c>
      <c r="M2" s="2" t="s">
        <v>487</v>
      </c>
      <c r="N2" s="2" t="s">
        <v>72</v>
      </c>
      <c r="O2" s="2" t="s">
        <v>74</v>
      </c>
      <c r="P2" s="2" t="s">
        <v>488</v>
      </c>
      <c r="Q2" s="4" t="s">
        <v>489</v>
      </c>
      <c r="R2" s="5" t="s">
        <v>491</v>
      </c>
      <c r="S2" s="5" t="s">
        <v>308</v>
      </c>
    </row>
    <row r="3" spans="1:19" ht="13.5" thickBot="1">
      <c r="A3" s="15" t="s">
        <v>9</v>
      </c>
      <c r="B3" s="6">
        <v>3</v>
      </c>
      <c r="C3" s="6">
        <v>3</v>
      </c>
      <c r="D3" s="6">
        <v>3</v>
      </c>
      <c r="E3" s="6">
        <v>3</v>
      </c>
      <c r="F3" s="6">
        <v>3</v>
      </c>
      <c r="G3" s="15" t="s">
        <v>9</v>
      </c>
      <c r="H3" s="6">
        <v>3</v>
      </c>
      <c r="I3" s="6">
        <v>3</v>
      </c>
      <c r="J3" s="6">
        <v>3</v>
      </c>
      <c r="K3" s="6">
        <v>3</v>
      </c>
      <c r="L3" s="6">
        <v>3</v>
      </c>
      <c r="M3" s="6">
        <v>3</v>
      </c>
      <c r="N3" s="11">
        <v>0</v>
      </c>
      <c r="O3" s="6">
        <v>3</v>
      </c>
      <c r="P3" s="11">
        <v>0</v>
      </c>
      <c r="Q3" s="10">
        <v>0</v>
      </c>
      <c r="R3" s="45">
        <f aca="true" t="shared" si="0" ref="R3:R8">SUM(B3:F3,H3:Q3)</f>
        <v>36</v>
      </c>
      <c r="S3" s="46">
        <f aca="true" t="shared" si="1" ref="S3:S8">ROUND((R3/45)*100,0)</f>
        <v>80</v>
      </c>
    </row>
    <row r="4" spans="1:19" ht="13.5" thickBot="1">
      <c r="A4" s="15" t="s">
        <v>18</v>
      </c>
      <c r="B4" s="6">
        <v>3</v>
      </c>
      <c r="C4" s="6">
        <v>3</v>
      </c>
      <c r="D4" s="11">
        <v>0</v>
      </c>
      <c r="E4" s="6">
        <v>3</v>
      </c>
      <c r="F4" s="8">
        <v>1</v>
      </c>
      <c r="G4" s="15" t="s">
        <v>18</v>
      </c>
      <c r="H4" s="6">
        <v>3</v>
      </c>
      <c r="I4" s="6">
        <v>3</v>
      </c>
      <c r="J4" s="6">
        <v>3</v>
      </c>
      <c r="K4" s="6">
        <v>3</v>
      </c>
      <c r="L4" s="6">
        <v>3</v>
      </c>
      <c r="M4" s="6">
        <v>3</v>
      </c>
      <c r="N4" s="6">
        <v>3</v>
      </c>
      <c r="O4" s="6">
        <v>3</v>
      </c>
      <c r="P4" s="11">
        <v>0</v>
      </c>
      <c r="Q4" s="10">
        <v>0</v>
      </c>
      <c r="R4" s="45">
        <f t="shared" si="0"/>
        <v>34</v>
      </c>
      <c r="S4" s="46">
        <f t="shared" si="1"/>
        <v>76</v>
      </c>
    </row>
    <row r="5" spans="1:19" ht="13.5" thickBot="1">
      <c r="A5" s="15" t="s">
        <v>41</v>
      </c>
      <c r="B5" s="6">
        <v>3</v>
      </c>
      <c r="C5" s="6">
        <v>3</v>
      </c>
      <c r="D5" s="6">
        <v>3</v>
      </c>
      <c r="E5" s="6">
        <v>3</v>
      </c>
      <c r="F5" s="6">
        <v>3</v>
      </c>
      <c r="G5" s="15" t="s">
        <v>41</v>
      </c>
      <c r="H5" s="6">
        <v>3</v>
      </c>
      <c r="I5" s="11">
        <v>0</v>
      </c>
      <c r="J5" s="6">
        <v>3</v>
      </c>
      <c r="K5" s="6">
        <v>3</v>
      </c>
      <c r="L5" s="6">
        <v>3</v>
      </c>
      <c r="M5" s="6">
        <v>3</v>
      </c>
      <c r="N5" s="6">
        <v>3</v>
      </c>
      <c r="O5" s="6">
        <v>3</v>
      </c>
      <c r="P5" s="6">
        <v>3</v>
      </c>
      <c r="Q5" s="10">
        <v>0</v>
      </c>
      <c r="R5" s="45">
        <f t="shared" si="0"/>
        <v>39</v>
      </c>
      <c r="S5" s="46">
        <f t="shared" si="1"/>
        <v>87</v>
      </c>
    </row>
    <row r="6" spans="1:19" ht="13.5" thickBot="1">
      <c r="A6" s="15" t="s">
        <v>47</v>
      </c>
      <c r="B6" s="6">
        <v>3</v>
      </c>
      <c r="C6" s="11">
        <v>0</v>
      </c>
      <c r="D6" s="6">
        <v>3</v>
      </c>
      <c r="E6" s="6">
        <v>3</v>
      </c>
      <c r="F6" s="6">
        <v>3</v>
      </c>
      <c r="G6" s="15" t="s">
        <v>47</v>
      </c>
      <c r="H6" s="6">
        <v>3</v>
      </c>
      <c r="I6" s="11">
        <v>0</v>
      </c>
      <c r="J6" s="11">
        <v>0</v>
      </c>
      <c r="K6" s="6">
        <v>3</v>
      </c>
      <c r="L6" s="11">
        <v>0</v>
      </c>
      <c r="M6" s="6">
        <v>3</v>
      </c>
      <c r="N6" s="6">
        <v>3</v>
      </c>
      <c r="O6" s="6">
        <v>3</v>
      </c>
      <c r="P6" s="6">
        <v>3</v>
      </c>
      <c r="Q6" s="10">
        <v>0</v>
      </c>
      <c r="R6" s="45">
        <f t="shared" si="0"/>
        <v>30</v>
      </c>
      <c r="S6" s="46">
        <f t="shared" si="1"/>
        <v>67</v>
      </c>
    </row>
    <row r="7" spans="1:19" ht="13.5" thickBot="1">
      <c r="A7" s="15" t="s">
        <v>86</v>
      </c>
      <c r="B7" s="6">
        <v>3</v>
      </c>
      <c r="C7" s="6">
        <v>3</v>
      </c>
      <c r="D7" s="11">
        <v>0</v>
      </c>
      <c r="E7" s="6">
        <v>3</v>
      </c>
      <c r="F7" s="6">
        <v>3</v>
      </c>
      <c r="G7" s="15" t="s">
        <v>86</v>
      </c>
      <c r="H7" s="6">
        <v>3</v>
      </c>
      <c r="I7" s="6">
        <v>3</v>
      </c>
      <c r="J7" s="6">
        <v>3</v>
      </c>
      <c r="K7" s="6">
        <v>3</v>
      </c>
      <c r="L7" s="6">
        <v>3</v>
      </c>
      <c r="M7" s="6">
        <v>3</v>
      </c>
      <c r="N7" s="6">
        <v>3</v>
      </c>
      <c r="O7" s="8">
        <v>1</v>
      </c>
      <c r="P7" s="11">
        <v>0</v>
      </c>
      <c r="Q7" s="10">
        <v>0</v>
      </c>
      <c r="R7" s="45">
        <f t="shared" si="0"/>
        <v>34</v>
      </c>
      <c r="S7" s="46">
        <f t="shared" si="1"/>
        <v>76</v>
      </c>
    </row>
    <row r="8" spans="1:19" ht="13.5" thickBot="1">
      <c r="A8" s="15" t="s">
        <v>135</v>
      </c>
      <c r="B8" s="11">
        <v>0</v>
      </c>
      <c r="C8" s="11">
        <v>0</v>
      </c>
      <c r="D8" s="11">
        <v>0</v>
      </c>
      <c r="E8" s="6">
        <v>3</v>
      </c>
      <c r="F8" s="6">
        <v>3</v>
      </c>
      <c r="G8" s="15" t="s">
        <v>135</v>
      </c>
      <c r="H8" s="6">
        <v>3</v>
      </c>
      <c r="I8" s="6">
        <v>3</v>
      </c>
      <c r="J8" s="6">
        <v>3</v>
      </c>
      <c r="K8" s="6">
        <v>3</v>
      </c>
      <c r="L8" s="6">
        <v>3</v>
      </c>
      <c r="M8" s="6">
        <v>3</v>
      </c>
      <c r="N8" s="6">
        <v>3</v>
      </c>
      <c r="O8" s="6">
        <v>3</v>
      </c>
      <c r="P8" s="11">
        <v>0</v>
      </c>
      <c r="Q8" s="10">
        <v>0</v>
      </c>
      <c r="R8" s="45">
        <f t="shared" si="0"/>
        <v>30</v>
      </c>
      <c r="S8" s="46">
        <f t="shared" si="1"/>
        <v>67</v>
      </c>
    </row>
    <row r="9" spans="1:19" ht="13.5" thickBot="1">
      <c r="A9" s="15" t="s">
        <v>147</v>
      </c>
      <c r="B9" s="6">
        <v>3</v>
      </c>
      <c r="C9" s="6">
        <v>3</v>
      </c>
      <c r="D9" s="6">
        <v>3</v>
      </c>
      <c r="E9" s="6">
        <v>3</v>
      </c>
      <c r="F9" s="6">
        <v>3</v>
      </c>
      <c r="G9" s="15" t="s">
        <v>147</v>
      </c>
      <c r="H9" s="6">
        <v>3</v>
      </c>
      <c r="I9" s="11">
        <v>0</v>
      </c>
      <c r="J9" s="6">
        <v>3</v>
      </c>
      <c r="K9" s="6">
        <v>3</v>
      </c>
      <c r="L9" s="8">
        <v>1</v>
      </c>
      <c r="M9" s="6">
        <v>3</v>
      </c>
      <c r="N9" s="6">
        <v>3</v>
      </c>
      <c r="O9" s="6">
        <v>3</v>
      </c>
      <c r="P9" s="11">
        <v>0</v>
      </c>
      <c r="Q9" s="10">
        <v>0</v>
      </c>
      <c r="R9" s="45">
        <f aca="true" t="shared" si="2" ref="R9:R14">SUM(B9:F9,H9:Q9)</f>
        <v>34</v>
      </c>
      <c r="S9" s="46">
        <f aca="true" t="shared" si="3" ref="S9:S14">ROUND((R9/45)*100,0)</f>
        <v>76</v>
      </c>
    </row>
    <row r="10" spans="1:19" ht="13.5" thickBot="1">
      <c r="A10" s="15" t="s">
        <v>153</v>
      </c>
      <c r="B10" s="6">
        <v>3</v>
      </c>
      <c r="C10" s="6">
        <v>3</v>
      </c>
      <c r="D10" s="6">
        <v>3</v>
      </c>
      <c r="E10" s="11">
        <v>0</v>
      </c>
      <c r="F10" s="11">
        <v>0</v>
      </c>
      <c r="G10" s="15" t="s">
        <v>153</v>
      </c>
      <c r="H10" s="6">
        <v>3</v>
      </c>
      <c r="I10" s="11">
        <v>0</v>
      </c>
      <c r="J10" s="6">
        <v>3</v>
      </c>
      <c r="K10" s="6">
        <v>3</v>
      </c>
      <c r="L10" s="8">
        <v>1</v>
      </c>
      <c r="M10" s="6">
        <v>3</v>
      </c>
      <c r="N10" s="6">
        <v>3</v>
      </c>
      <c r="O10" s="11">
        <v>0</v>
      </c>
      <c r="P10" s="11">
        <v>0</v>
      </c>
      <c r="Q10" s="10">
        <v>0</v>
      </c>
      <c r="R10" s="45">
        <f t="shared" si="2"/>
        <v>25</v>
      </c>
      <c r="S10" s="46">
        <f t="shared" si="3"/>
        <v>56</v>
      </c>
    </row>
    <row r="11" spans="1:19" ht="13.5" thickBot="1">
      <c r="A11" s="15" t="s">
        <v>160</v>
      </c>
      <c r="B11" s="6">
        <v>3</v>
      </c>
      <c r="C11" s="6">
        <v>3</v>
      </c>
      <c r="D11" s="6">
        <v>3</v>
      </c>
      <c r="E11" s="6">
        <v>3</v>
      </c>
      <c r="F11" s="6">
        <v>3</v>
      </c>
      <c r="G11" s="15" t="s">
        <v>160</v>
      </c>
      <c r="H11" s="6">
        <v>3</v>
      </c>
      <c r="I11" s="6">
        <v>3</v>
      </c>
      <c r="J11" s="11">
        <v>0</v>
      </c>
      <c r="K11" s="6">
        <v>3</v>
      </c>
      <c r="L11" s="6">
        <v>3</v>
      </c>
      <c r="M11" s="11">
        <v>0</v>
      </c>
      <c r="N11" s="11">
        <v>0</v>
      </c>
      <c r="O11" s="11">
        <v>0</v>
      </c>
      <c r="P11" s="11">
        <v>0</v>
      </c>
      <c r="Q11" s="10">
        <v>0</v>
      </c>
      <c r="R11" s="45">
        <f t="shared" si="2"/>
        <v>27</v>
      </c>
      <c r="S11" s="46">
        <f t="shared" si="3"/>
        <v>60</v>
      </c>
    </row>
    <row r="12" spans="1:19" ht="13.5" thickBot="1">
      <c r="A12" s="15" t="s">
        <v>183</v>
      </c>
      <c r="B12" s="6">
        <v>3</v>
      </c>
      <c r="C12" s="11">
        <v>0</v>
      </c>
      <c r="D12" s="8">
        <v>1</v>
      </c>
      <c r="E12" s="11">
        <v>0</v>
      </c>
      <c r="F12" s="6">
        <v>3</v>
      </c>
      <c r="G12" s="15" t="s">
        <v>183</v>
      </c>
      <c r="H12" s="6">
        <v>3</v>
      </c>
      <c r="I12" s="6">
        <v>3</v>
      </c>
      <c r="J12" s="11">
        <v>0</v>
      </c>
      <c r="K12" s="6">
        <v>3</v>
      </c>
      <c r="L12" s="11">
        <v>0</v>
      </c>
      <c r="M12" s="6">
        <v>3</v>
      </c>
      <c r="N12" s="6">
        <v>3</v>
      </c>
      <c r="O12" s="6">
        <v>3</v>
      </c>
      <c r="P12" s="11">
        <v>0</v>
      </c>
      <c r="Q12" s="10">
        <v>0</v>
      </c>
      <c r="R12" s="45">
        <f t="shared" si="2"/>
        <v>25</v>
      </c>
      <c r="S12" s="46">
        <f t="shared" si="3"/>
        <v>56</v>
      </c>
    </row>
    <row r="13" spans="1:19" ht="13.5" thickBot="1">
      <c r="A13" s="15" t="s">
        <v>196</v>
      </c>
      <c r="B13" s="6">
        <v>3</v>
      </c>
      <c r="C13" s="6">
        <v>3</v>
      </c>
      <c r="D13" s="11">
        <v>0</v>
      </c>
      <c r="E13" s="6">
        <v>3</v>
      </c>
      <c r="F13" s="6">
        <v>3</v>
      </c>
      <c r="G13" s="15" t="s">
        <v>196</v>
      </c>
      <c r="H13" s="6">
        <v>3</v>
      </c>
      <c r="I13" s="6">
        <v>3</v>
      </c>
      <c r="J13" s="6">
        <v>3</v>
      </c>
      <c r="K13" s="6">
        <v>3</v>
      </c>
      <c r="L13" s="6">
        <v>3</v>
      </c>
      <c r="M13" s="11">
        <v>0</v>
      </c>
      <c r="N13" s="6">
        <v>3</v>
      </c>
      <c r="O13" s="11">
        <v>0</v>
      </c>
      <c r="P13" s="11">
        <v>0</v>
      </c>
      <c r="Q13" s="10">
        <v>0</v>
      </c>
      <c r="R13" s="45">
        <f t="shared" si="2"/>
        <v>30</v>
      </c>
      <c r="S13" s="46">
        <f t="shared" si="3"/>
        <v>67</v>
      </c>
    </row>
    <row r="14" spans="1:19" ht="13.5" thickBot="1">
      <c r="A14" s="15" t="s">
        <v>208</v>
      </c>
      <c r="B14" s="6">
        <v>3</v>
      </c>
      <c r="C14" s="6">
        <v>3</v>
      </c>
      <c r="D14" s="6">
        <v>3</v>
      </c>
      <c r="E14" s="11">
        <v>0</v>
      </c>
      <c r="F14" s="11">
        <v>0</v>
      </c>
      <c r="G14" s="15" t="s">
        <v>208</v>
      </c>
      <c r="H14" s="8">
        <v>1</v>
      </c>
      <c r="I14" s="11">
        <v>0</v>
      </c>
      <c r="J14" s="6">
        <v>3</v>
      </c>
      <c r="K14" s="6">
        <v>3</v>
      </c>
      <c r="L14" s="6">
        <v>3</v>
      </c>
      <c r="M14" s="6">
        <v>3</v>
      </c>
      <c r="N14" s="6">
        <v>3</v>
      </c>
      <c r="O14" s="6">
        <v>3</v>
      </c>
      <c r="P14" s="11">
        <v>0</v>
      </c>
      <c r="Q14" s="10">
        <v>0</v>
      </c>
      <c r="R14" s="45">
        <f t="shared" si="2"/>
        <v>28</v>
      </c>
      <c r="S14" s="46">
        <f t="shared" si="3"/>
        <v>62</v>
      </c>
    </row>
    <row r="15" spans="1:19" ht="13.5" thickBot="1">
      <c r="A15" s="15" t="s">
        <v>230</v>
      </c>
      <c r="B15" s="6">
        <v>3</v>
      </c>
      <c r="C15" s="6">
        <v>3</v>
      </c>
      <c r="D15" s="6">
        <v>3</v>
      </c>
      <c r="E15" s="6">
        <v>3</v>
      </c>
      <c r="F15" s="6">
        <v>3</v>
      </c>
      <c r="G15" s="15" t="s">
        <v>230</v>
      </c>
      <c r="H15" s="6">
        <v>3</v>
      </c>
      <c r="I15" s="11">
        <v>0</v>
      </c>
      <c r="J15" s="6">
        <v>3</v>
      </c>
      <c r="K15" s="6">
        <v>3</v>
      </c>
      <c r="L15" s="11">
        <v>0</v>
      </c>
      <c r="M15" s="6">
        <v>3</v>
      </c>
      <c r="N15" s="6">
        <v>3</v>
      </c>
      <c r="O15" s="6">
        <v>3</v>
      </c>
      <c r="P15" s="11">
        <v>0</v>
      </c>
      <c r="Q15" s="10">
        <v>0</v>
      </c>
      <c r="R15" s="45">
        <f>SUM(B15:F15,H15:Q15)</f>
        <v>33</v>
      </c>
      <c r="S15" s="46">
        <f>ROUND((R15/45)*100,0)</f>
        <v>73</v>
      </c>
    </row>
    <row r="16" spans="1:19" ht="13.5" thickBot="1">
      <c r="A16" s="15" t="s">
        <v>265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5" t="s">
        <v>265</v>
      </c>
      <c r="H16" s="6">
        <v>3</v>
      </c>
      <c r="I16" s="6">
        <v>3</v>
      </c>
      <c r="J16" s="6">
        <v>3</v>
      </c>
      <c r="K16" s="6">
        <v>3</v>
      </c>
      <c r="L16" s="11">
        <v>0</v>
      </c>
      <c r="M16" s="6">
        <v>3</v>
      </c>
      <c r="N16" s="6">
        <v>3</v>
      </c>
      <c r="O16" s="6">
        <v>3</v>
      </c>
      <c r="P16" s="11">
        <v>0</v>
      </c>
      <c r="Q16" s="10">
        <v>0</v>
      </c>
      <c r="R16" s="45">
        <f>SUM(B16:F16,H16:Q16)</f>
        <v>21</v>
      </c>
      <c r="S16" s="46">
        <f>ROUND((R16/45)*100,0)</f>
        <v>47</v>
      </c>
    </row>
    <row r="17" spans="1:19" ht="13.5" thickBot="1">
      <c r="A17" s="15" t="s">
        <v>293</v>
      </c>
      <c r="B17" s="6">
        <v>3</v>
      </c>
      <c r="C17" s="6">
        <v>3</v>
      </c>
      <c r="D17" s="6">
        <v>3</v>
      </c>
      <c r="E17" s="11">
        <v>0</v>
      </c>
      <c r="F17" s="6">
        <v>3</v>
      </c>
      <c r="G17" s="15" t="s">
        <v>293</v>
      </c>
      <c r="H17" s="6">
        <v>3</v>
      </c>
      <c r="I17" s="11">
        <v>0</v>
      </c>
      <c r="J17" s="6">
        <v>3</v>
      </c>
      <c r="K17" s="6">
        <v>3</v>
      </c>
      <c r="L17" s="6">
        <v>3</v>
      </c>
      <c r="M17" s="6">
        <v>3</v>
      </c>
      <c r="N17" s="6">
        <v>3</v>
      </c>
      <c r="O17" s="11">
        <v>0</v>
      </c>
      <c r="P17" s="11">
        <v>0</v>
      </c>
      <c r="Q17" s="10">
        <v>0</v>
      </c>
      <c r="R17" s="45">
        <f>SUM(B17:F17,H17:Q17)</f>
        <v>30</v>
      </c>
      <c r="S17" s="46">
        <f>ROUND((R17/45)*100,0)</f>
        <v>67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8" sqref="A18:IV31"/>
    </sheetView>
  </sheetViews>
  <sheetFormatPr defaultColWidth="9.140625" defaultRowHeight="12.75"/>
  <cols>
    <col min="1" max="1" width="14.7109375" style="0" bestFit="1" customWidth="1"/>
    <col min="2" max="17" width="13.7109375" style="0" customWidth="1"/>
    <col min="18" max="18" width="9.421875" style="0" customWidth="1"/>
  </cols>
  <sheetData>
    <row r="1" spans="1:19" ht="15.75" thickBot="1">
      <c r="A1" s="53" t="s">
        <v>536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</row>
    <row r="2" spans="1:19" ht="51.75" thickBot="1">
      <c r="A2" s="25" t="s">
        <v>502</v>
      </c>
      <c r="B2" s="2" t="s">
        <v>492</v>
      </c>
      <c r="C2" s="2" t="s">
        <v>493</v>
      </c>
      <c r="D2" s="2" t="s">
        <v>494</v>
      </c>
      <c r="E2" s="2" t="s">
        <v>495</v>
      </c>
      <c r="F2" s="2" t="s">
        <v>496</v>
      </c>
      <c r="G2" s="2" t="s">
        <v>497</v>
      </c>
      <c r="H2" s="2" t="s">
        <v>498</v>
      </c>
      <c r="I2" s="2" t="s">
        <v>499</v>
      </c>
      <c r="J2" s="2" t="s">
        <v>500</v>
      </c>
      <c r="K2" s="2" t="s">
        <v>501</v>
      </c>
      <c r="L2" s="2" t="s">
        <v>512</v>
      </c>
      <c r="M2" s="2" t="s">
        <v>513</v>
      </c>
      <c r="N2" s="2" t="s">
        <v>514</v>
      </c>
      <c r="O2" s="2" t="s">
        <v>515</v>
      </c>
      <c r="P2" s="2" t="s">
        <v>516</v>
      </c>
      <c r="Q2" s="2" t="s">
        <v>517</v>
      </c>
      <c r="R2" s="5" t="s">
        <v>518</v>
      </c>
      <c r="S2" s="5" t="s">
        <v>308</v>
      </c>
    </row>
    <row r="3" spans="1:19" ht="13.5" thickBot="1">
      <c r="A3" s="15" t="s">
        <v>9</v>
      </c>
      <c r="B3" s="11">
        <v>0</v>
      </c>
      <c r="C3" s="6">
        <v>3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6">
        <v>3</v>
      </c>
      <c r="K3" s="11">
        <v>0</v>
      </c>
      <c r="L3" s="11">
        <v>0</v>
      </c>
      <c r="M3" s="6">
        <v>3</v>
      </c>
      <c r="N3" s="11">
        <v>0</v>
      </c>
      <c r="O3" s="11">
        <v>0</v>
      </c>
      <c r="P3" s="11">
        <v>0</v>
      </c>
      <c r="Q3" s="10">
        <v>0</v>
      </c>
      <c r="R3" s="45">
        <f aca="true" t="shared" si="0" ref="R3:R8">SUM(B3:Q3)</f>
        <v>9</v>
      </c>
      <c r="S3" s="46">
        <f aca="true" t="shared" si="1" ref="S3:S8">ROUND((R3/48)*100,0)</f>
        <v>19</v>
      </c>
    </row>
    <row r="4" spans="1:19" ht="13.5" thickBot="1">
      <c r="A4" s="15" t="s">
        <v>18</v>
      </c>
      <c r="B4" s="11">
        <v>0</v>
      </c>
      <c r="C4" s="6">
        <v>3</v>
      </c>
      <c r="D4" s="11">
        <v>0</v>
      </c>
      <c r="E4" s="11">
        <v>0</v>
      </c>
      <c r="F4" s="6">
        <v>3</v>
      </c>
      <c r="G4" s="11">
        <v>0</v>
      </c>
      <c r="H4" s="11">
        <v>0</v>
      </c>
      <c r="I4" s="11">
        <v>0</v>
      </c>
      <c r="J4" s="6">
        <v>3</v>
      </c>
      <c r="K4" s="11">
        <v>0</v>
      </c>
      <c r="L4" s="11">
        <v>0</v>
      </c>
      <c r="M4" s="6">
        <v>3</v>
      </c>
      <c r="N4" s="6">
        <v>3</v>
      </c>
      <c r="O4" s="11">
        <v>0</v>
      </c>
      <c r="P4" s="11">
        <v>0</v>
      </c>
      <c r="Q4" s="10">
        <v>0</v>
      </c>
      <c r="R4" s="45">
        <f t="shared" si="0"/>
        <v>15</v>
      </c>
      <c r="S4" s="46">
        <f t="shared" si="1"/>
        <v>31</v>
      </c>
    </row>
    <row r="5" spans="1:19" ht="13.5" thickBot="1">
      <c r="A5" s="15" t="s">
        <v>41</v>
      </c>
      <c r="B5" s="11">
        <v>0</v>
      </c>
      <c r="C5" s="6">
        <v>3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6">
        <v>3</v>
      </c>
      <c r="K5" s="11">
        <v>0</v>
      </c>
      <c r="L5" s="11">
        <v>0</v>
      </c>
      <c r="M5" s="6">
        <v>3</v>
      </c>
      <c r="N5" s="6">
        <v>3</v>
      </c>
      <c r="O5" s="11">
        <v>0</v>
      </c>
      <c r="P5" s="11">
        <v>0</v>
      </c>
      <c r="Q5" s="10">
        <v>0</v>
      </c>
      <c r="R5" s="45">
        <f t="shared" si="0"/>
        <v>12</v>
      </c>
      <c r="S5" s="46">
        <f t="shared" si="1"/>
        <v>25</v>
      </c>
    </row>
    <row r="6" spans="1:19" ht="13.5" thickBot="1">
      <c r="A6" s="15" t="s">
        <v>47</v>
      </c>
      <c r="B6" s="6">
        <v>3</v>
      </c>
      <c r="C6" s="6">
        <v>3</v>
      </c>
      <c r="D6" s="6">
        <v>3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6">
        <v>3</v>
      </c>
      <c r="O6" s="11">
        <v>0</v>
      </c>
      <c r="P6" s="11">
        <v>0</v>
      </c>
      <c r="Q6" s="10">
        <v>0</v>
      </c>
      <c r="R6" s="45">
        <f t="shared" si="0"/>
        <v>12</v>
      </c>
      <c r="S6" s="46">
        <f t="shared" si="1"/>
        <v>25</v>
      </c>
    </row>
    <row r="7" spans="1:19" ht="13.5" thickBot="1">
      <c r="A7" s="15" t="s">
        <v>86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  <c r="R7" s="45">
        <f t="shared" si="0"/>
        <v>0</v>
      </c>
      <c r="S7" s="46">
        <f t="shared" si="1"/>
        <v>0</v>
      </c>
    </row>
    <row r="8" spans="1:19" ht="13.5" thickBot="1">
      <c r="A8" s="15" t="s">
        <v>135</v>
      </c>
      <c r="B8" s="6">
        <v>3</v>
      </c>
      <c r="C8" s="11">
        <v>0</v>
      </c>
      <c r="D8" s="11">
        <v>0</v>
      </c>
      <c r="E8" s="11">
        <v>0</v>
      </c>
      <c r="F8" s="6">
        <v>3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6">
        <v>3</v>
      </c>
      <c r="N8" s="6">
        <v>3</v>
      </c>
      <c r="O8" s="11">
        <v>0</v>
      </c>
      <c r="P8" s="11">
        <v>0</v>
      </c>
      <c r="Q8" s="7">
        <v>3</v>
      </c>
      <c r="R8" s="45">
        <f t="shared" si="0"/>
        <v>15</v>
      </c>
      <c r="S8" s="46">
        <f t="shared" si="1"/>
        <v>31</v>
      </c>
    </row>
    <row r="9" spans="1:19" ht="13.5" thickBot="1">
      <c r="A9" s="15" t="s">
        <v>147</v>
      </c>
      <c r="B9" s="6">
        <v>3</v>
      </c>
      <c r="C9" s="11">
        <v>0</v>
      </c>
      <c r="D9" s="11">
        <v>0</v>
      </c>
      <c r="E9" s="11">
        <v>0</v>
      </c>
      <c r="F9" s="6">
        <v>3</v>
      </c>
      <c r="G9" s="11">
        <v>0</v>
      </c>
      <c r="H9" s="11">
        <v>0</v>
      </c>
      <c r="I9" s="6">
        <v>3</v>
      </c>
      <c r="J9" s="11">
        <v>0</v>
      </c>
      <c r="K9" s="11">
        <v>0</v>
      </c>
      <c r="L9" s="11">
        <v>0</v>
      </c>
      <c r="M9" s="11">
        <v>0</v>
      </c>
      <c r="N9" s="6">
        <v>3</v>
      </c>
      <c r="O9" s="11">
        <v>0</v>
      </c>
      <c r="P9" s="11">
        <v>0</v>
      </c>
      <c r="Q9" s="7">
        <v>3</v>
      </c>
      <c r="R9" s="45">
        <f aca="true" t="shared" si="2" ref="R9:R14">SUM(B9:Q9)</f>
        <v>15</v>
      </c>
      <c r="S9" s="46">
        <f aca="true" t="shared" si="3" ref="S9:S14">ROUND((R9/48)*100,0)</f>
        <v>31</v>
      </c>
    </row>
    <row r="10" spans="1:19" ht="13.5" thickBot="1">
      <c r="A10" s="15" t="s">
        <v>153</v>
      </c>
      <c r="B10" s="6">
        <v>3</v>
      </c>
      <c r="C10" s="6">
        <v>3</v>
      </c>
      <c r="D10" s="11">
        <v>0</v>
      </c>
      <c r="E10" s="6">
        <v>3</v>
      </c>
      <c r="F10" s="6">
        <v>3</v>
      </c>
      <c r="G10" s="6">
        <v>3</v>
      </c>
      <c r="H10" s="6">
        <v>3</v>
      </c>
      <c r="I10" s="6">
        <v>3</v>
      </c>
      <c r="J10" s="6">
        <v>3</v>
      </c>
      <c r="K10" s="6">
        <v>3</v>
      </c>
      <c r="L10" s="6">
        <v>3</v>
      </c>
      <c r="M10" s="6">
        <v>3</v>
      </c>
      <c r="N10" s="6">
        <v>3</v>
      </c>
      <c r="O10" s="11">
        <v>0</v>
      </c>
      <c r="P10" s="11">
        <v>0</v>
      </c>
      <c r="Q10" s="7">
        <v>3</v>
      </c>
      <c r="R10" s="45">
        <f t="shared" si="2"/>
        <v>39</v>
      </c>
      <c r="S10" s="46">
        <f t="shared" si="3"/>
        <v>81</v>
      </c>
    </row>
    <row r="11" spans="1:19" ht="13.5" thickBot="1">
      <c r="A11" s="15" t="s">
        <v>160</v>
      </c>
      <c r="B11" s="6">
        <v>3</v>
      </c>
      <c r="C11" s="6">
        <v>3</v>
      </c>
      <c r="D11" s="6">
        <v>3</v>
      </c>
      <c r="E11" s="6">
        <v>3</v>
      </c>
      <c r="F11" s="6">
        <v>3</v>
      </c>
      <c r="G11" s="6">
        <v>3</v>
      </c>
      <c r="H11" s="6">
        <v>3</v>
      </c>
      <c r="I11" s="11">
        <v>0</v>
      </c>
      <c r="J11" s="6">
        <v>3</v>
      </c>
      <c r="K11" s="11">
        <v>0</v>
      </c>
      <c r="L11" s="11">
        <v>0</v>
      </c>
      <c r="M11" s="6">
        <v>3</v>
      </c>
      <c r="N11" s="6">
        <v>3</v>
      </c>
      <c r="O11" s="11">
        <v>0</v>
      </c>
      <c r="P11" s="11">
        <v>0</v>
      </c>
      <c r="Q11" s="10">
        <v>0</v>
      </c>
      <c r="R11" s="45">
        <f t="shared" si="2"/>
        <v>30</v>
      </c>
      <c r="S11" s="46">
        <f t="shared" si="3"/>
        <v>63</v>
      </c>
    </row>
    <row r="12" spans="1:19" ht="13.5" thickBot="1">
      <c r="A12" s="15" t="s">
        <v>183</v>
      </c>
      <c r="B12" s="11">
        <v>0</v>
      </c>
      <c r="C12" s="11">
        <v>0</v>
      </c>
      <c r="D12" s="6">
        <v>3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6">
        <v>3</v>
      </c>
      <c r="K12" s="11">
        <v>0</v>
      </c>
      <c r="L12" s="11">
        <v>0</v>
      </c>
      <c r="M12" s="6">
        <v>3</v>
      </c>
      <c r="N12" s="6">
        <v>3</v>
      </c>
      <c r="O12" s="11">
        <v>0</v>
      </c>
      <c r="P12" s="11">
        <v>0</v>
      </c>
      <c r="Q12" s="10">
        <v>0</v>
      </c>
      <c r="R12" s="45">
        <f t="shared" si="2"/>
        <v>12</v>
      </c>
      <c r="S12" s="46">
        <f t="shared" si="3"/>
        <v>25</v>
      </c>
    </row>
    <row r="13" spans="1:19" ht="13.5" thickBot="1">
      <c r="A13" s="15" t="s">
        <v>196</v>
      </c>
      <c r="B13" s="11">
        <v>0</v>
      </c>
      <c r="C13" s="6">
        <v>3</v>
      </c>
      <c r="D13" s="11">
        <v>0</v>
      </c>
      <c r="E13" s="11">
        <v>0</v>
      </c>
      <c r="F13" s="6">
        <v>3</v>
      </c>
      <c r="G13" s="6">
        <v>3</v>
      </c>
      <c r="H13" s="6">
        <v>3</v>
      </c>
      <c r="I13" s="11">
        <v>0</v>
      </c>
      <c r="J13" s="6">
        <v>3</v>
      </c>
      <c r="K13" s="11">
        <v>0</v>
      </c>
      <c r="L13" s="11">
        <v>0</v>
      </c>
      <c r="M13" s="6">
        <v>3</v>
      </c>
      <c r="N13" s="11">
        <v>0</v>
      </c>
      <c r="O13" s="11">
        <v>0</v>
      </c>
      <c r="P13" s="11">
        <v>0</v>
      </c>
      <c r="Q13" s="10">
        <v>0</v>
      </c>
      <c r="R13" s="45">
        <f t="shared" si="2"/>
        <v>18</v>
      </c>
      <c r="S13" s="46">
        <f t="shared" si="3"/>
        <v>38</v>
      </c>
    </row>
    <row r="14" spans="1:19" ht="13.5" thickBot="1">
      <c r="A14" s="15" t="s">
        <v>208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0">
        <v>0</v>
      </c>
      <c r="R14" s="45">
        <f t="shared" si="2"/>
        <v>0</v>
      </c>
      <c r="S14" s="46">
        <f t="shared" si="3"/>
        <v>0</v>
      </c>
    </row>
    <row r="15" spans="1:19" ht="13.5" thickBot="1">
      <c r="A15" s="15" t="s">
        <v>230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6">
        <v>3</v>
      </c>
      <c r="J15" s="11">
        <v>0</v>
      </c>
      <c r="K15" s="11">
        <v>0</v>
      </c>
      <c r="L15" s="11">
        <v>0</v>
      </c>
      <c r="M15" s="11">
        <v>0</v>
      </c>
      <c r="N15" s="6">
        <v>3</v>
      </c>
      <c r="O15" s="11">
        <v>0</v>
      </c>
      <c r="P15" s="11">
        <v>0</v>
      </c>
      <c r="Q15" s="10">
        <v>0</v>
      </c>
      <c r="R15" s="45">
        <f>SUM(B15:Q15)</f>
        <v>6</v>
      </c>
      <c r="S15" s="46">
        <f>ROUND((R15/48)*100,0)</f>
        <v>13</v>
      </c>
    </row>
    <row r="16" spans="1:19" ht="13.5" thickBot="1">
      <c r="A16" s="15" t="s">
        <v>265</v>
      </c>
      <c r="B16" s="11">
        <v>0</v>
      </c>
      <c r="C16" s="6">
        <v>3</v>
      </c>
      <c r="D16" s="11">
        <v>0</v>
      </c>
      <c r="E16" s="11">
        <v>0</v>
      </c>
      <c r="F16" s="6">
        <v>3</v>
      </c>
      <c r="G16" s="11">
        <v>0</v>
      </c>
      <c r="H16" s="6">
        <v>3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6">
        <v>3</v>
      </c>
      <c r="O16" s="11">
        <v>0</v>
      </c>
      <c r="P16" s="11">
        <v>0</v>
      </c>
      <c r="Q16" s="10">
        <v>0</v>
      </c>
      <c r="R16" s="45">
        <f>SUM(B16:Q16)</f>
        <v>12</v>
      </c>
      <c r="S16" s="46">
        <f>ROUND((R16/48)*100,0)</f>
        <v>25</v>
      </c>
    </row>
    <row r="17" spans="1:19" ht="13.5" thickBot="1">
      <c r="A17" s="15" t="s">
        <v>293</v>
      </c>
      <c r="B17" s="6">
        <v>3</v>
      </c>
      <c r="C17" s="6">
        <v>3</v>
      </c>
      <c r="D17" s="6">
        <v>3</v>
      </c>
      <c r="E17" s="11">
        <v>0</v>
      </c>
      <c r="F17" s="6">
        <v>3</v>
      </c>
      <c r="G17" s="6">
        <v>3</v>
      </c>
      <c r="H17" s="11">
        <v>0</v>
      </c>
      <c r="I17" s="6">
        <v>3</v>
      </c>
      <c r="J17" s="6">
        <v>3</v>
      </c>
      <c r="K17" s="11">
        <v>0</v>
      </c>
      <c r="L17" s="11">
        <v>0</v>
      </c>
      <c r="M17" s="6">
        <v>3</v>
      </c>
      <c r="N17" s="6">
        <v>3</v>
      </c>
      <c r="O17" s="6">
        <v>3</v>
      </c>
      <c r="P17" s="11">
        <v>0</v>
      </c>
      <c r="Q17" s="7">
        <v>3</v>
      </c>
      <c r="R17" s="45">
        <f>SUM(B17:Q17)</f>
        <v>33</v>
      </c>
      <c r="S17" s="46">
        <f>ROUND((R17/48)*100,0)</f>
        <v>69</v>
      </c>
    </row>
    <row r="18" ht="12.75">
      <c r="S18" s="28"/>
    </row>
    <row r="19" ht="12.75">
      <c r="S19" s="26"/>
    </row>
  </sheetData>
  <sheetProtection/>
  <mergeCells count="1">
    <mergeCell ref="A1:S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5.7109375" style="0" bestFit="1" customWidth="1"/>
    <col min="2" max="12" width="10.7109375" style="0" customWidth="1"/>
    <col min="13" max="13" width="10.7109375" style="0" bestFit="1" customWidth="1"/>
    <col min="14" max="14" width="11.421875" style="0" customWidth="1"/>
  </cols>
  <sheetData>
    <row r="1" spans="1:14" ht="15">
      <c r="A1" s="58" t="s">
        <v>550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5"/>
    </row>
    <row r="2" spans="1:14" ht="51.75" thickBot="1">
      <c r="A2" s="27"/>
      <c r="B2" s="2" t="s">
        <v>311</v>
      </c>
      <c r="C2" s="2" t="s">
        <v>503</v>
      </c>
      <c r="D2" s="2" t="s">
        <v>504</v>
      </c>
      <c r="E2" s="2" t="s">
        <v>507</v>
      </c>
      <c r="F2" s="2" t="s">
        <v>508</v>
      </c>
      <c r="G2" s="2" t="s">
        <v>509</v>
      </c>
      <c r="H2" s="2" t="s">
        <v>510</v>
      </c>
      <c r="I2" s="2" t="s">
        <v>505</v>
      </c>
      <c r="J2" s="2" t="s">
        <v>521</v>
      </c>
      <c r="K2" s="2" t="s">
        <v>522</v>
      </c>
      <c r="L2" s="2" t="s">
        <v>511</v>
      </c>
      <c r="M2" s="4" t="s">
        <v>506</v>
      </c>
      <c r="N2" s="32" t="s">
        <v>520</v>
      </c>
    </row>
    <row r="3" spans="1:16" ht="12.75">
      <c r="A3" s="15" t="s">
        <v>9</v>
      </c>
      <c r="B3" s="29">
        <v>44</v>
      </c>
      <c r="C3" s="29">
        <v>72</v>
      </c>
      <c r="D3" s="29">
        <v>63</v>
      </c>
      <c r="E3" s="29">
        <v>44</v>
      </c>
      <c r="F3" s="29">
        <v>63</v>
      </c>
      <c r="G3" s="29">
        <v>77</v>
      </c>
      <c r="H3" s="29">
        <v>75</v>
      </c>
      <c r="I3" s="29">
        <v>62</v>
      </c>
      <c r="J3" s="29">
        <v>37</v>
      </c>
      <c r="K3" s="29">
        <v>89</v>
      </c>
      <c r="L3" s="29">
        <v>80</v>
      </c>
      <c r="M3" s="30">
        <v>19</v>
      </c>
      <c r="N3" s="31">
        <v>60</v>
      </c>
      <c r="P3" s="26"/>
    </row>
    <row r="4" spans="1:16" ht="12.75">
      <c r="A4" s="15" t="s">
        <v>18</v>
      </c>
      <c r="B4" s="29">
        <v>51</v>
      </c>
      <c r="C4" s="29">
        <v>60</v>
      </c>
      <c r="D4" s="29">
        <v>74</v>
      </c>
      <c r="E4" s="29">
        <v>78</v>
      </c>
      <c r="F4" s="29">
        <v>100</v>
      </c>
      <c r="G4" s="29">
        <v>100</v>
      </c>
      <c r="H4" s="29">
        <v>100</v>
      </c>
      <c r="I4" s="29">
        <v>70</v>
      </c>
      <c r="J4" s="29">
        <v>48</v>
      </c>
      <c r="K4" s="29">
        <v>75</v>
      </c>
      <c r="L4" s="29">
        <v>76</v>
      </c>
      <c r="M4" s="30">
        <v>31</v>
      </c>
      <c r="N4" s="31">
        <v>72</v>
      </c>
      <c r="P4" s="26"/>
    </row>
    <row r="5" spans="1:16" ht="12.75">
      <c r="A5" s="15" t="s">
        <v>41</v>
      </c>
      <c r="B5" s="29">
        <v>46</v>
      </c>
      <c r="C5" s="29">
        <v>68</v>
      </c>
      <c r="D5" s="29">
        <v>67</v>
      </c>
      <c r="E5" s="29">
        <v>81</v>
      </c>
      <c r="F5" s="29">
        <v>65</v>
      </c>
      <c r="G5" s="29">
        <v>62</v>
      </c>
      <c r="H5" s="29">
        <v>33</v>
      </c>
      <c r="I5" s="29">
        <v>65</v>
      </c>
      <c r="J5" s="29">
        <v>26</v>
      </c>
      <c r="K5" s="29">
        <v>81</v>
      </c>
      <c r="L5" s="29">
        <v>87</v>
      </c>
      <c r="M5" s="30">
        <v>25</v>
      </c>
      <c r="N5" s="31">
        <v>59</v>
      </c>
      <c r="P5" s="26"/>
    </row>
    <row r="6" spans="1:16" ht="12.75">
      <c r="A6" s="15" t="s">
        <v>47</v>
      </c>
      <c r="B6" s="29">
        <v>38</v>
      </c>
      <c r="C6" s="29">
        <v>28</v>
      </c>
      <c r="D6" s="29">
        <v>33</v>
      </c>
      <c r="E6" s="29">
        <v>17</v>
      </c>
      <c r="F6" s="29">
        <v>33</v>
      </c>
      <c r="G6" s="29">
        <v>13</v>
      </c>
      <c r="H6" s="29">
        <v>17</v>
      </c>
      <c r="I6" s="29">
        <v>57</v>
      </c>
      <c r="J6" s="29">
        <v>26</v>
      </c>
      <c r="K6" s="29">
        <v>56</v>
      </c>
      <c r="L6" s="29">
        <v>67</v>
      </c>
      <c r="M6" s="30">
        <v>25</v>
      </c>
      <c r="N6" s="31">
        <v>34</v>
      </c>
      <c r="P6" s="26"/>
    </row>
    <row r="7" spans="1:16" ht="12.75">
      <c r="A7" s="15" t="s">
        <v>86</v>
      </c>
      <c r="B7" s="29">
        <v>54</v>
      </c>
      <c r="C7" s="29">
        <v>85</v>
      </c>
      <c r="D7" s="29">
        <v>100</v>
      </c>
      <c r="E7" s="29">
        <v>74</v>
      </c>
      <c r="F7" s="29">
        <v>79</v>
      </c>
      <c r="G7" s="29">
        <v>62</v>
      </c>
      <c r="H7" s="29">
        <v>50</v>
      </c>
      <c r="I7" s="29">
        <v>65</v>
      </c>
      <c r="J7" s="29">
        <v>48</v>
      </c>
      <c r="K7" s="29">
        <v>78</v>
      </c>
      <c r="L7" s="29">
        <v>76</v>
      </c>
      <c r="M7" s="30">
        <v>0</v>
      </c>
      <c r="N7" s="31">
        <v>64</v>
      </c>
      <c r="P7" s="26"/>
    </row>
    <row r="8" spans="1:16" ht="12.75">
      <c r="A8" s="15" t="s">
        <v>135</v>
      </c>
      <c r="B8" s="29">
        <v>44</v>
      </c>
      <c r="C8" s="29">
        <v>80</v>
      </c>
      <c r="D8" s="29">
        <v>72</v>
      </c>
      <c r="E8" s="29">
        <v>72</v>
      </c>
      <c r="F8" s="29">
        <v>39</v>
      </c>
      <c r="G8" s="29">
        <v>38</v>
      </c>
      <c r="H8" s="29">
        <v>25</v>
      </c>
      <c r="I8" s="29">
        <v>85</v>
      </c>
      <c r="J8" s="29">
        <v>46</v>
      </c>
      <c r="K8" s="29">
        <v>83</v>
      </c>
      <c r="L8" s="29">
        <v>67</v>
      </c>
      <c r="M8" s="30">
        <v>31</v>
      </c>
      <c r="N8" s="31">
        <v>57</v>
      </c>
      <c r="P8" s="26"/>
    </row>
    <row r="9" spans="1:16" ht="12.75">
      <c r="A9" s="15" t="s">
        <v>147</v>
      </c>
      <c r="B9" s="29">
        <v>38</v>
      </c>
      <c r="C9" s="29">
        <v>72</v>
      </c>
      <c r="D9" s="29">
        <v>89</v>
      </c>
      <c r="E9" s="29">
        <v>43</v>
      </c>
      <c r="F9" s="29">
        <v>58</v>
      </c>
      <c r="G9" s="29">
        <v>77</v>
      </c>
      <c r="H9" s="29">
        <v>44</v>
      </c>
      <c r="I9" s="29">
        <v>72</v>
      </c>
      <c r="J9" s="29">
        <v>61</v>
      </c>
      <c r="K9" s="29">
        <v>83</v>
      </c>
      <c r="L9" s="29">
        <v>76</v>
      </c>
      <c r="M9" s="30">
        <v>31</v>
      </c>
      <c r="N9" s="31">
        <v>62</v>
      </c>
      <c r="P9" s="26"/>
    </row>
    <row r="10" spans="1:16" ht="12.75">
      <c r="A10" s="15" t="s">
        <v>153</v>
      </c>
      <c r="B10" s="29">
        <v>36</v>
      </c>
      <c r="C10" s="29">
        <v>67</v>
      </c>
      <c r="D10" s="29">
        <v>81</v>
      </c>
      <c r="E10" s="29">
        <v>57</v>
      </c>
      <c r="F10" s="29">
        <v>74</v>
      </c>
      <c r="G10" s="29">
        <v>0</v>
      </c>
      <c r="H10" s="29">
        <v>58</v>
      </c>
      <c r="I10" s="29">
        <v>65</v>
      </c>
      <c r="J10" s="29">
        <v>54</v>
      </c>
      <c r="K10" s="29">
        <v>53</v>
      </c>
      <c r="L10" s="29">
        <v>56</v>
      </c>
      <c r="M10" s="30">
        <v>81</v>
      </c>
      <c r="N10" s="31">
        <v>57</v>
      </c>
      <c r="P10" s="26"/>
    </row>
    <row r="11" spans="1:16" ht="12.75">
      <c r="A11" s="15" t="s">
        <v>160</v>
      </c>
      <c r="B11" s="29">
        <v>67</v>
      </c>
      <c r="C11" s="29">
        <v>67</v>
      </c>
      <c r="D11" s="29">
        <v>94</v>
      </c>
      <c r="E11" s="29">
        <v>61</v>
      </c>
      <c r="F11" s="29">
        <v>61</v>
      </c>
      <c r="G11" s="29">
        <v>62</v>
      </c>
      <c r="H11" s="29">
        <v>42</v>
      </c>
      <c r="I11" s="29">
        <v>75</v>
      </c>
      <c r="J11" s="29">
        <v>46</v>
      </c>
      <c r="K11" s="29">
        <v>75</v>
      </c>
      <c r="L11" s="29">
        <v>60</v>
      </c>
      <c r="M11" s="30">
        <v>63</v>
      </c>
      <c r="N11" s="31">
        <v>64</v>
      </c>
      <c r="P11" s="26"/>
    </row>
    <row r="12" spans="1:16" ht="12.75">
      <c r="A12" s="15" t="s">
        <v>183</v>
      </c>
      <c r="B12" s="29">
        <v>45</v>
      </c>
      <c r="C12" s="29">
        <v>75</v>
      </c>
      <c r="D12" s="29">
        <v>80</v>
      </c>
      <c r="E12" s="29">
        <v>19</v>
      </c>
      <c r="F12" s="29">
        <v>67</v>
      </c>
      <c r="G12" s="29">
        <v>36</v>
      </c>
      <c r="H12" s="29">
        <v>14</v>
      </c>
      <c r="I12" s="29">
        <v>65</v>
      </c>
      <c r="J12" s="29">
        <v>44</v>
      </c>
      <c r="K12" s="29">
        <v>83</v>
      </c>
      <c r="L12" s="29">
        <v>56</v>
      </c>
      <c r="M12" s="30">
        <v>25</v>
      </c>
      <c r="N12" s="31">
        <v>51</v>
      </c>
      <c r="P12" s="26"/>
    </row>
    <row r="13" spans="1:16" ht="12.75">
      <c r="A13" s="15" t="s">
        <v>196</v>
      </c>
      <c r="B13" s="29">
        <v>60</v>
      </c>
      <c r="C13" s="29">
        <v>67</v>
      </c>
      <c r="D13" s="29">
        <v>78</v>
      </c>
      <c r="E13" s="29">
        <v>56</v>
      </c>
      <c r="F13" s="29">
        <v>60</v>
      </c>
      <c r="G13" s="29">
        <v>69</v>
      </c>
      <c r="H13" s="29">
        <v>50</v>
      </c>
      <c r="I13" s="29">
        <v>65</v>
      </c>
      <c r="J13" s="29">
        <v>57</v>
      </c>
      <c r="K13" s="29">
        <v>75</v>
      </c>
      <c r="L13" s="29">
        <v>67</v>
      </c>
      <c r="M13" s="30">
        <v>38</v>
      </c>
      <c r="N13" s="31">
        <v>62</v>
      </c>
      <c r="P13" s="26"/>
    </row>
    <row r="14" spans="1:16" ht="12.75">
      <c r="A14" s="15" t="s">
        <v>230</v>
      </c>
      <c r="B14" s="29">
        <v>40</v>
      </c>
      <c r="C14" s="29">
        <v>68</v>
      </c>
      <c r="D14" s="29">
        <v>69</v>
      </c>
      <c r="E14" s="29">
        <v>78</v>
      </c>
      <c r="F14" s="29">
        <v>42</v>
      </c>
      <c r="G14" s="29">
        <v>49</v>
      </c>
      <c r="H14" s="29">
        <v>22</v>
      </c>
      <c r="I14" s="29">
        <v>67</v>
      </c>
      <c r="J14" s="29">
        <v>48</v>
      </c>
      <c r="K14" s="29">
        <v>83</v>
      </c>
      <c r="L14" s="29">
        <v>73</v>
      </c>
      <c r="M14" s="30">
        <v>13</v>
      </c>
      <c r="N14" s="31">
        <v>54</v>
      </c>
      <c r="P14" s="26"/>
    </row>
    <row r="15" spans="1:16" ht="12.75">
      <c r="A15" s="15" t="s">
        <v>265</v>
      </c>
      <c r="B15" s="29">
        <v>28</v>
      </c>
      <c r="C15" s="29">
        <v>47</v>
      </c>
      <c r="D15" s="29">
        <v>76</v>
      </c>
      <c r="E15" s="29">
        <v>39</v>
      </c>
      <c r="F15" s="29">
        <v>39</v>
      </c>
      <c r="G15" s="29">
        <v>31</v>
      </c>
      <c r="H15" s="29">
        <v>28</v>
      </c>
      <c r="I15" s="29">
        <v>45</v>
      </c>
      <c r="J15" s="29">
        <v>31</v>
      </c>
      <c r="K15" s="29">
        <v>33</v>
      </c>
      <c r="L15" s="29">
        <v>47</v>
      </c>
      <c r="M15" s="30">
        <v>25</v>
      </c>
      <c r="N15" s="31">
        <v>39</v>
      </c>
      <c r="P15" s="26"/>
    </row>
    <row r="16" spans="1:16" ht="13.5" thickBot="1">
      <c r="A16" s="15" t="s">
        <v>293</v>
      </c>
      <c r="B16" s="29">
        <v>42</v>
      </c>
      <c r="C16" s="29">
        <v>38</v>
      </c>
      <c r="D16" s="29">
        <v>31</v>
      </c>
      <c r="E16" s="29">
        <v>52</v>
      </c>
      <c r="F16" s="29">
        <v>70</v>
      </c>
      <c r="G16" s="29">
        <v>41</v>
      </c>
      <c r="H16" s="29">
        <v>36</v>
      </c>
      <c r="I16" s="29">
        <v>68</v>
      </c>
      <c r="J16" s="29">
        <v>44</v>
      </c>
      <c r="K16" s="29">
        <v>50</v>
      </c>
      <c r="L16" s="29">
        <v>67</v>
      </c>
      <c r="M16" s="30">
        <v>69</v>
      </c>
      <c r="N16" s="31">
        <v>51</v>
      </c>
      <c r="P16" s="26"/>
    </row>
    <row r="17" spans="1:16" ht="26.25" thickBot="1">
      <c r="A17" s="40" t="s">
        <v>548</v>
      </c>
      <c r="B17" s="41">
        <v>48</v>
      </c>
      <c r="C17" s="42">
        <v>63</v>
      </c>
      <c r="D17" s="42">
        <v>70</v>
      </c>
      <c r="E17" s="42">
        <v>52</v>
      </c>
      <c r="F17" s="42">
        <v>68</v>
      </c>
      <c r="G17" s="42">
        <v>61</v>
      </c>
      <c r="H17" s="42">
        <v>53</v>
      </c>
      <c r="I17" s="42">
        <v>66</v>
      </c>
      <c r="J17" s="42">
        <v>48</v>
      </c>
      <c r="K17" s="42">
        <v>73</v>
      </c>
      <c r="L17" s="42">
        <v>68</v>
      </c>
      <c r="M17" s="43">
        <v>44</v>
      </c>
      <c r="N17" s="44"/>
      <c r="P17" s="26"/>
    </row>
    <row r="18" spans="2:16" ht="12.7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P18" s="26"/>
    </row>
    <row r="19" spans="2:16" ht="12.7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P19" s="26"/>
    </row>
    <row r="21" spans="2:13" ht="12.7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2:13" ht="12.7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</sheetData>
  <sheetProtection/>
  <mergeCells count="1">
    <mergeCell ref="A1:N1"/>
  </mergeCells>
  <conditionalFormatting sqref="B3:M16">
    <cfRule type="cellIs" priority="1" dxfId="2" operator="between" stopIfTrue="1">
      <formula>80</formula>
      <formula>100</formula>
    </cfRule>
    <cfRule type="cellIs" priority="2" dxfId="1" operator="between" stopIfTrue="1">
      <formula>50</formula>
      <formula>79</formula>
    </cfRule>
    <cfRule type="cellIs" priority="3" dxfId="0" operator="between" stopIfTrue="1">
      <formula>0</formula>
      <formula>49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421875" style="37" customWidth="1"/>
    <col min="2" max="12" width="9.140625" style="37" customWidth="1"/>
    <col min="13" max="13" width="23.00390625" style="37" customWidth="1"/>
    <col min="14" max="15" width="12.7109375" style="37" customWidth="1"/>
    <col min="16" max="16384" width="9.140625" style="37" customWidth="1"/>
  </cols>
  <sheetData>
    <row r="1" ht="12.75">
      <c r="A1" s="39" t="s">
        <v>547</v>
      </c>
    </row>
    <row r="2" ht="12.75">
      <c r="A2" s="52" t="s">
        <v>196</v>
      </c>
    </row>
    <row r="5" spans="13:15" ht="39.75" customHeight="1">
      <c r="M5" s="47" t="s">
        <v>538</v>
      </c>
      <c r="N5" s="48" t="str">
        <f>IF(A2="","Ingen kommun vald",A2)</f>
        <v>Rättvik</v>
      </c>
      <c r="O5" s="48" t="s">
        <v>539</v>
      </c>
    </row>
    <row r="6" spans="13:15" ht="12.75">
      <c r="M6" s="49" t="s">
        <v>540</v>
      </c>
      <c r="N6" s="50">
        <f>IF(A2="","",VLOOKUP($N$5,Totalt!A$2:M$16,2,0))</f>
        <v>60</v>
      </c>
      <c r="O6" s="51">
        <f>Totalt!B$17</f>
        <v>48</v>
      </c>
    </row>
    <row r="7" spans="13:15" ht="12.75">
      <c r="M7" s="49" t="s">
        <v>503</v>
      </c>
      <c r="N7" s="50">
        <f>IF(A2="","",VLOOKUP($N$5,Totalt!A$2:M$16,3,0))</f>
        <v>67</v>
      </c>
      <c r="O7" s="51">
        <f>Totalt!C$17</f>
        <v>63</v>
      </c>
    </row>
    <row r="8" spans="13:15" ht="12.75">
      <c r="M8" s="49" t="s">
        <v>504</v>
      </c>
      <c r="N8" s="50">
        <f>IF(A2="","",VLOOKUP($N$5,Totalt!A$2:M$16,4,0))</f>
        <v>78</v>
      </c>
      <c r="O8" s="51">
        <f>Totalt!D$17</f>
        <v>70</v>
      </c>
    </row>
    <row r="9" spans="13:15" ht="12.75">
      <c r="M9" s="49" t="s">
        <v>541</v>
      </c>
      <c r="N9" s="50">
        <f>IF(A2="","",VLOOKUP($N$5,Totalt!A$2:M$16,5,0))</f>
        <v>56</v>
      </c>
      <c r="O9" s="51">
        <f>Totalt!E$17</f>
        <v>52</v>
      </c>
    </row>
    <row r="10" spans="13:15" ht="12.75">
      <c r="M10" s="49" t="s">
        <v>542</v>
      </c>
      <c r="N10" s="50">
        <f>IF(A2="","",VLOOKUP($N$5,Totalt!A$2:M$16,6,0))</f>
        <v>60</v>
      </c>
      <c r="O10" s="51">
        <f>Totalt!F$17</f>
        <v>68</v>
      </c>
    </row>
    <row r="11" spans="13:15" ht="12.75">
      <c r="M11" s="49" t="s">
        <v>509</v>
      </c>
      <c r="N11" s="50">
        <f>IF(A2="","",VLOOKUP($N$5,Totalt!A$2:M$16,7,0))</f>
        <v>69</v>
      </c>
      <c r="O11" s="51">
        <f>Totalt!G$17</f>
        <v>61</v>
      </c>
    </row>
    <row r="12" spans="13:15" ht="12.75">
      <c r="M12" s="49" t="s">
        <v>543</v>
      </c>
      <c r="N12" s="50">
        <f>IF(A2="","",VLOOKUP($N$5,Totalt!A$2:M$16,8,0))</f>
        <v>50</v>
      </c>
      <c r="O12" s="51">
        <f>Totalt!H$17</f>
        <v>53</v>
      </c>
    </row>
    <row r="13" spans="13:15" ht="12.75">
      <c r="M13" s="49" t="s">
        <v>544</v>
      </c>
      <c r="N13" s="50">
        <f>IF(A2="","",VLOOKUP($N$5,Totalt!A$2:M$16,9,0))</f>
        <v>65</v>
      </c>
      <c r="O13" s="51">
        <f>Totalt!I$17</f>
        <v>66</v>
      </c>
    </row>
    <row r="14" spans="13:15" ht="12.75">
      <c r="M14" s="49" t="s">
        <v>549</v>
      </c>
      <c r="N14" s="50">
        <f>IF(A2="","",VLOOKUP($N$5,Totalt!A$2:M$16,10,0))</f>
        <v>57</v>
      </c>
      <c r="O14" s="51">
        <f>Totalt!J$17</f>
        <v>48</v>
      </c>
    </row>
    <row r="15" spans="13:15" ht="12.75">
      <c r="M15" s="49" t="s">
        <v>545</v>
      </c>
      <c r="N15" s="50">
        <f>IF(A2="","",VLOOKUP($N$5,Totalt!A$2:M$16,11,0))</f>
        <v>75</v>
      </c>
      <c r="O15" s="51">
        <f>Totalt!K$17</f>
        <v>73</v>
      </c>
    </row>
    <row r="16" spans="13:15" ht="12.75">
      <c r="M16" s="49" t="s">
        <v>546</v>
      </c>
      <c r="N16" s="50">
        <f>IF(A2="","",VLOOKUP($N$5,Totalt!A$2:M$16,12,0))</f>
        <v>67</v>
      </c>
      <c r="O16" s="51">
        <f>Totalt!L$17</f>
        <v>68</v>
      </c>
    </row>
    <row r="17" spans="13:15" ht="12.75">
      <c r="M17" s="49" t="s">
        <v>506</v>
      </c>
      <c r="N17" s="50">
        <f>IF(A2="","",VLOOKUP($N$5,Totalt!A$2:M$16,13,0))</f>
        <v>38</v>
      </c>
      <c r="O17" s="51">
        <f>Totalt!M$17</f>
        <v>44</v>
      </c>
    </row>
    <row r="100" ht="12.75" hidden="1"/>
    <row r="101" ht="12.75" hidden="1">
      <c r="A101" s="36" t="s">
        <v>0</v>
      </c>
    </row>
    <row r="102" ht="12.75" hidden="1">
      <c r="A102" s="36" t="s">
        <v>1</v>
      </c>
    </row>
    <row r="103" ht="12.75" hidden="1">
      <c r="A103" s="36" t="s">
        <v>2</v>
      </c>
    </row>
    <row r="104" ht="12.75" hidden="1">
      <c r="A104" s="36" t="s">
        <v>3</v>
      </c>
    </row>
    <row r="105" ht="12.75" hidden="1">
      <c r="A105" s="36" t="s">
        <v>4</v>
      </c>
    </row>
    <row r="106" ht="12.75" hidden="1">
      <c r="A106" s="36" t="s">
        <v>5</v>
      </c>
    </row>
    <row r="107" ht="12.75" hidden="1">
      <c r="A107" s="36" t="s">
        <v>6</v>
      </c>
    </row>
    <row r="108" ht="12.75" hidden="1">
      <c r="A108" s="36" t="s">
        <v>7</v>
      </c>
    </row>
    <row r="109" ht="12.75" hidden="1">
      <c r="A109" s="36" t="s">
        <v>8</v>
      </c>
    </row>
    <row r="110" ht="12.75" hidden="1">
      <c r="A110" s="36" t="s">
        <v>9</v>
      </c>
    </row>
    <row r="111" ht="12.75" hidden="1">
      <c r="A111" s="36" t="s">
        <v>10</v>
      </c>
    </row>
    <row r="112" ht="12.75" hidden="1">
      <c r="A112" s="36" t="s">
        <v>11</v>
      </c>
    </row>
    <row r="113" ht="12.75" hidden="1">
      <c r="A113" s="36" t="s">
        <v>12</v>
      </c>
    </row>
    <row r="114" ht="12.75" hidden="1">
      <c r="A114" s="36" t="s">
        <v>13</v>
      </c>
    </row>
    <row r="115" ht="12.75" hidden="1">
      <c r="A115" s="36" t="s">
        <v>14</v>
      </c>
    </row>
    <row r="116" ht="12.75" hidden="1">
      <c r="A116" s="36" t="s">
        <v>15</v>
      </c>
    </row>
    <row r="117" ht="12.75" hidden="1">
      <c r="A117" s="36" t="s">
        <v>16</v>
      </c>
    </row>
    <row r="118" ht="12.75" hidden="1">
      <c r="A118" s="36" t="s">
        <v>17</v>
      </c>
    </row>
    <row r="119" ht="12.75" hidden="1">
      <c r="A119" s="36" t="s">
        <v>18</v>
      </c>
    </row>
    <row r="120" ht="12.75" hidden="1">
      <c r="A120" s="36" t="s">
        <v>19</v>
      </c>
    </row>
    <row r="121" ht="12.75" hidden="1">
      <c r="A121" s="36" t="s">
        <v>20</v>
      </c>
    </row>
    <row r="122" ht="12.75" hidden="1">
      <c r="A122" s="36" t="s">
        <v>21</v>
      </c>
    </row>
    <row r="123" ht="12.75" hidden="1">
      <c r="A123" s="36" t="s">
        <v>22</v>
      </c>
    </row>
    <row r="124" ht="12.75" hidden="1">
      <c r="A124" s="36" t="s">
        <v>23</v>
      </c>
    </row>
    <row r="125" ht="12.75" hidden="1">
      <c r="A125" s="36" t="s">
        <v>24</v>
      </c>
    </row>
    <row r="126" ht="12.75" hidden="1">
      <c r="A126" s="36" t="s">
        <v>25</v>
      </c>
    </row>
    <row r="127" ht="12.75" hidden="1">
      <c r="A127" s="36" t="s">
        <v>26</v>
      </c>
    </row>
    <row r="128" ht="12.75" hidden="1">
      <c r="A128" s="36" t="s">
        <v>27</v>
      </c>
    </row>
    <row r="129" ht="12.75" hidden="1">
      <c r="A129" s="36" t="s">
        <v>28</v>
      </c>
    </row>
    <row r="130" ht="12.75" hidden="1">
      <c r="A130" s="36" t="s">
        <v>29</v>
      </c>
    </row>
    <row r="131" ht="12.75" hidden="1">
      <c r="A131" s="36" t="s">
        <v>30</v>
      </c>
    </row>
    <row r="132" ht="12.75" hidden="1">
      <c r="A132" s="36" t="s">
        <v>31</v>
      </c>
    </row>
    <row r="133" ht="12.75" hidden="1">
      <c r="A133" s="36" t="s">
        <v>32</v>
      </c>
    </row>
    <row r="134" ht="12.75" hidden="1">
      <c r="A134" s="36" t="s">
        <v>33</v>
      </c>
    </row>
    <row r="135" ht="12.75" hidden="1">
      <c r="A135" s="36" t="s">
        <v>34</v>
      </c>
    </row>
    <row r="136" ht="12.75" hidden="1">
      <c r="A136" s="36" t="s">
        <v>35</v>
      </c>
    </row>
    <row r="137" ht="12.75" hidden="1">
      <c r="A137" s="36" t="s">
        <v>36</v>
      </c>
    </row>
    <row r="138" ht="12.75" hidden="1">
      <c r="A138" s="36" t="s">
        <v>37</v>
      </c>
    </row>
    <row r="139" ht="12.75" hidden="1">
      <c r="A139" s="36" t="s">
        <v>38</v>
      </c>
    </row>
    <row r="140" ht="12.75" hidden="1">
      <c r="A140" s="36" t="s">
        <v>39</v>
      </c>
    </row>
    <row r="141" ht="12.75" hidden="1">
      <c r="A141" s="36" t="s">
        <v>40</v>
      </c>
    </row>
    <row r="142" ht="12.75" hidden="1">
      <c r="A142" s="36" t="s">
        <v>41</v>
      </c>
    </row>
    <row r="143" ht="12.75" hidden="1">
      <c r="A143" s="36" t="s">
        <v>42</v>
      </c>
    </row>
    <row r="144" ht="12.75" hidden="1">
      <c r="A144" s="36" t="s">
        <v>43</v>
      </c>
    </row>
    <row r="145" ht="12.75" hidden="1">
      <c r="A145" s="36" t="s">
        <v>44</v>
      </c>
    </row>
    <row r="146" ht="12.75" hidden="1">
      <c r="A146" s="36" t="s">
        <v>45</v>
      </c>
    </row>
    <row r="147" ht="12.75" hidden="1">
      <c r="A147" s="36" t="s">
        <v>46</v>
      </c>
    </row>
    <row r="148" ht="12.75" hidden="1">
      <c r="A148" s="36" t="s">
        <v>47</v>
      </c>
    </row>
    <row r="149" ht="12.75" hidden="1">
      <c r="A149" s="36" t="s">
        <v>48</v>
      </c>
    </row>
    <row r="150" ht="12.75" hidden="1">
      <c r="A150" s="36" t="s">
        <v>49</v>
      </c>
    </row>
    <row r="151" ht="12.75" hidden="1">
      <c r="A151" s="36" t="s">
        <v>50</v>
      </c>
    </row>
    <row r="152" ht="12.75" hidden="1">
      <c r="A152" s="36" t="s">
        <v>51</v>
      </c>
    </row>
    <row r="153" ht="12.75" hidden="1">
      <c r="A153" s="36" t="s">
        <v>52</v>
      </c>
    </row>
    <row r="154" ht="12.75" hidden="1">
      <c r="A154" s="36" t="s">
        <v>53</v>
      </c>
    </row>
    <row r="155" ht="12.75" hidden="1">
      <c r="A155" s="36" t="s">
        <v>54</v>
      </c>
    </row>
    <row r="156" ht="12.75" hidden="1">
      <c r="A156" s="36" t="s">
        <v>55</v>
      </c>
    </row>
    <row r="157" ht="12.75" hidden="1">
      <c r="A157" s="36" t="s">
        <v>56</v>
      </c>
    </row>
    <row r="158" ht="12.75" hidden="1">
      <c r="A158" s="36" t="s">
        <v>57</v>
      </c>
    </row>
    <row r="159" ht="12.75" hidden="1">
      <c r="A159" s="36" t="s">
        <v>58</v>
      </c>
    </row>
    <row r="160" ht="12.75" hidden="1">
      <c r="A160" s="36" t="s">
        <v>77</v>
      </c>
    </row>
    <row r="161" ht="12.75" hidden="1">
      <c r="A161" s="36" t="s">
        <v>78</v>
      </c>
    </row>
    <row r="162" ht="12.75" hidden="1">
      <c r="A162" s="36" t="s">
        <v>79</v>
      </c>
    </row>
    <row r="163" ht="12.75" hidden="1">
      <c r="A163" s="36" t="s">
        <v>80</v>
      </c>
    </row>
    <row r="164" ht="12.75" hidden="1">
      <c r="A164" s="36" t="s">
        <v>81</v>
      </c>
    </row>
    <row r="165" ht="12.75" hidden="1">
      <c r="A165" s="36" t="s">
        <v>82</v>
      </c>
    </row>
    <row r="166" ht="12.75" hidden="1">
      <c r="A166" s="36" t="s">
        <v>83</v>
      </c>
    </row>
    <row r="167" ht="12.75" hidden="1">
      <c r="A167" s="36" t="s">
        <v>84</v>
      </c>
    </row>
    <row r="168" ht="12.75" hidden="1">
      <c r="A168" s="36" t="s">
        <v>85</v>
      </c>
    </row>
    <row r="169" ht="12.75" hidden="1">
      <c r="A169" s="36" t="s">
        <v>86</v>
      </c>
    </row>
    <row r="170" ht="12.75" hidden="1">
      <c r="A170" s="36" t="s">
        <v>87</v>
      </c>
    </row>
    <row r="171" ht="12.75" hidden="1">
      <c r="A171" s="36" t="s">
        <v>88</v>
      </c>
    </row>
    <row r="172" ht="12.75" hidden="1">
      <c r="A172" s="36" t="s">
        <v>89</v>
      </c>
    </row>
    <row r="173" ht="12.75" hidden="1">
      <c r="A173" s="36" t="s">
        <v>90</v>
      </c>
    </row>
    <row r="174" ht="12.75" hidden="1">
      <c r="A174" s="36" t="s">
        <v>91</v>
      </c>
    </row>
    <row r="175" ht="12.75" hidden="1">
      <c r="A175" s="36" t="s">
        <v>92</v>
      </c>
    </row>
    <row r="176" ht="12.75" hidden="1">
      <c r="A176" s="36" t="s">
        <v>93</v>
      </c>
    </row>
    <row r="177" ht="12.75" hidden="1">
      <c r="A177" s="36" t="s">
        <v>94</v>
      </c>
    </row>
    <row r="178" ht="12.75" hidden="1">
      <c r="A178" s="36" t="s">
        <v>95</v>
      </c>
    </row>
    <row r="179" ht="12.75" hidden="1">
      <c r="A179" s="36" t="s">
        <v>96</v>
      </c>
    </row>
    <row r="180" ht="12.75" hidden="1">
      <c r="A180" s="36" t="s">
        <v>97</v>
      </c>
    </row>
    <row r="181" ht="12.75" hidden="1">
      <c r="A181" s="36" t="s">
        <v>98</v>
      </c>
    </row>
    <row r="182" ht="12.75" hidden="1">
      <c r="A182" s="36" t="s">
        <v>99</v>
      </c>
    </row>
    <row r="183" ht="12.75" hidden="1">
      <c r="A183" s="36" t="s">
        <v>100</v>
      </c>
    </row>
    <row r="184" ht="12.75" hidden="1">
      <c r="A184" s="36" t="s">
        <v>101</v>
      </c>
    </row>
    <row r="185" ht="12.75" hidden="1">
      <c r="A185" s="36" t="s">
        <v>102</v>
      </c>
    </row>
    <row r="186" ht="12.75" hidden="1">
      <c r="A186" s="36" t="s">
        <v>103</v>
      </c>
    </row>
    <row r="187" ht="12.75" hidden="1">
      <c r="A187" s="36" t="s">
        <v>104</v>
      </c>
    </row>
    <row r="188" ht="12.75" hidden="1">
      <c r="A188" s="36" t="s">
        <v>105</v>
      </c>
    </row>
    <row r="189" ht="12.75" hidden="1">
      <c r="A189" s="36" t="s">
        <v>106</v>
      </c>
    </row>
    <row r="190" ht="12.75" hidden="1">
      <c r="A190" s="36" t="s">
        <v>107</v>
      </c>
    </row>
    <row r="191" ht="12.75" hidden="1">
      <c r="A191" s="36" t="s">
        <v>108</v>
      </c>
    </row>
    <row r="192" ht="12.75" hidden="1">
      <c r="A192" s="36" t="s">
        <v>109</v>
      </c>
    </row>
    <row r="193" ht="12.75" hidden="1">
      <c r="A193" s="36" t="s">
        <v>110</v>
      </c>
    </row>
    <row r="194" ht="12.75" hidden="1">
      <c r="A194" s="36" t="s">
        <v>111</v>
      </c>
    </row>
    <row r="195" ht="12.75" hidden="1">
      <c r="A195" s="36" t="s">
        <v>112</v>
      </c>
    </row>
    <row r="196" ht="12.75" hidden="1">
      <c r="A196" s="36" t="s">
        <v>113</v>
      </c>
    </row>
    <row r="197" ht="12.75" hidden="1">
      <c r="A197" s="36" t="s">
        <v>114</v>
      </c>
    </row>
    <row r="198" ht="12.75" hidden="1">
      <c r="A198" s="36" t="s">
        <v>115</v>
      </c>
    </row>
    <row r="199" ht="12.75" hidden="1">
      <c r="A199" s="36" t="s">
        <v>116</v>
      </c>
    </row>
    <row r="200" ht="12.75" hidden="1">
      <c r="A200" s="36" t="s">
        <v>117</v>
      </c>
    </row>
    <row r="201" ht="12.75" hidden="1">
      <c r="A201" s="36" t="s">
        <v>118</v>
      </c>
    </row>
    <row r="202" ht="12.75" hidden="1">
      <c r="A202" s="36" t="s">
        <v>119</v>
      </c>
    </row>
    <row r="203" ht="12.75" hidden="1">
      <c r="A203" s="36" t="s">
        <v>120</v>
      </c>
    </row>
    <row r="204" ht="12.75" hidden="1">
      <c r="A204" s="36" t="s">
        <v>121</v>
      </c>
    </row>
    <row r="205" ht="12.75" hidden="1">
      <c r="A205" s="36" t="s">
        <v>122</v>
      </c>
    </row>
    <row r="206" ht="12.75" hidden="1">
      <c r="A206" s="36" t="s">
        <v>123</v>
      </c>
    </row>
    <row r="207" ht="12.75" hidden="1">
      <c r="A207" s="36" t="s">
        <v>124</v>
      </c>
    </row>
    <row r="208" ht="12.75" hidden="1">
      <c r="A208" s="36" t="s">
        <v>125</v>
      </c>
    </row>
    <row r="209" ht="12.75" hidden="1">
      <c r="A209" s="36" t="s">
        <v>126</v>
      </c>
    </row>
    <row r="210" ht="12.75" hidden="1">
      <c r="A210" s="36" t="s">
        <v>127</v>
      </c>
    </row>
    <row r="211" ht="12.75" hidden="1">
      <c r="A211" s="36" t="s">
        <v>128</v>
      </c>
    </row>
    <row r="212" ht="12.75" hidden="1">
      <c r="A212" s="36" t="s">
        <v>129</v>
      </c>
    </row>
    <row r="213" ht="12.75" hidden="1">
      <c r="A213" s="36" t="s">
        <v>130</v>
      </c>
    </row>
    <row r="214" ht="12.75" hidden="1">
      <c r="A214" s="36" t="s">
        <v>131</v>
      </c>
    </row>
    <row r="215" ht="12.75" hidden="1">
      <c r="A215" s="36" t="s">
        <v>132</v>
      </c>
    </row>
    <row r="216" ht="12.75" hidden="1">
      <c r="A216" s="36" t="s">
        <v>133</v>
      </c>
    </row>
    <row r="217" ht="12.75" hidden="1">
      <c r="A217" s="36" t="s">
        <v>134</v>
      </c>
    </row>
    <row r="218" ht="12.75" hidden="1">
      <c r="A218" s="36" t="s">
        <v>135</v>
      </c>
    </row>
    <row r="219" ht="12.75" hidden="1">
      <c r="A219" s="36" t="s">
        <v>136</v>
      </c>
    </row>
    <row r="220" ht="12.75" hidden="1">
      <c r="A220" s="36" t="s">
        <v>137</v>
      </c>
    </row>
    <row r="221" ht="12.75" hidden="1">
      <c r="A221" s="36" t="s">
        <v>138</v>
      </c>
    </row>
    <row r="222" ht="12.75" hidden="1">
      <c r="A222" s="36" t="s">
        <v>139</v>
      </c>
    </row>
    <row r="223" ht="12.75" hidden="1">
      <c r="A223" s="36" t="s">
        <v>140</v>
      </c>
    </row>
    <row r="224" ht="12.75" hidden="1">
      <c r="A224" s="36" t="s">
        <v>141</v>
      </c>
    </row>
    <row r="225" ht="12.75" hidden="1">
      <c r="A225" s="36" t="s">
        <v>142</v>
      </c>
    </row>
    <row r="226" ht="12.75" hidden="1">
      <c r="A226" s="36" t="s">
        <v>143</v>
      </c>
    </row>
    <row r="227" ht="12.75" hidden="1">
      <c r="A227" s="36" t="s">
        <v>144</v>
      </c>
    </row>
    <row r="228" ht="12.75" hidden="1">
      <c r="A228" s="36" t="s">
        <v>145</v>
      </c>
    </row>
    <row r="229" ht="12.75" hidden="1">
      <c r="A229" s="36" t="s">
        <v>146</v>
      </c>
    </row>
    <row r="230" ht="12.75" hidden="1">
      <c r="A230" s="36" t="s">
        <v>147</v>
      </c>
    </row>
    <row r="231" ht="12.75" hidden="1">
      <c r="A231" s="36" t="s">
        <v>148</v>
      </c>
    </row>
    <row r="232" ht="12.75" hidden="1">
      <c r="A232" s="36" t="s">
        <v>149</v>
      </c>
    </row>
    <row r="233" ht="12.75" hidden="1">
      <c r="A233" s="36" t="s">
        <v>150</v>
      </c>
    </row>
    <row r="234" ht="12.75" hidden="1">
      <c r="A234" s="36" t="s">
        <v>151</v>
      </c>
    </row>
    <row r="235" ht="12.75" hidden="1">
      <c r="A235" s="36" t="s">
        <v>152</v>
      </c>
    </row>
    <row r="236" ht="12.75" hidden="1">
      <c r="A236" s="36" t="s">
        <v>153</v>
      </c>
    </row>
    <row r="237" ht="12.75" hidden="1">
      <c r="A237" s="36" t="s">
        <v>154</v>
      </c>
    </row>
    <row r="238" ht="12.75" hidden="1">
      <c r="A238" s="36" t="s">
        <v>155</v>
      </c>
    </row>
    <row r="239" ht="12.75" hidden="1">
      <c r="A239" s="36" t="s">
        <v>156</v>
      </c>
    </row>
    <row r="240" ht="12.75" hidden="1">
      <c r="A240" s="36" t="s">
        <v>157</v>
      </c>
    </row>
    <row r="241" ht="12.75" hidden="1">
      <c r="A241" s="36" t="s">
        <v>158</v>
      </c>
    </row>
    <row r="242" ht="12.75" hidden="1">
      <c r="A242" s="36" t="s">
        <v>159</v>
      </c>
    </row>
    <row r="243" ht="12.75" hidden="1">
      <c r="A243" s="36" t="s">
        <v>160</v>
      </c>
    </row>
    <row r="244" ht="12.75" hidden="1">
      <c r="A244" s="36" t="s">
        <v>161</v>
      </c>
    </row>
    <row r="245" ht="12.75" hidden="1">
      <c r="A245" s="36" t="s">
        <v>162</v>
      </c>
    </row>
    <row r="246" ht="12.75" hidden="1">
      <c r="A246" s="36" t="s">
        <v>163</v>
      </c>
    </row>
    <row r="247" ht="12.75" hidden="1">
      <c r="A247" s="36" t="s">
        <v>164</v>
      </c>
    </row>
    <row r="248" ht="12.75" hidden="1">
      <c r="A248" s="36" t="s">
        <v>165</v>
      </c>
    </row>
    <row r="249" ht="12.75" hidden="1">
      <c r="A249" s="36" t="s">
        <v>166</v>
      </c>
    </row>
    <row r="250" ht="12.75" hidden="1">
      <c r="A250" s="36" t="s">
        <v>167</v>
      </c>
    </row>
    <row r="251" ht="12.75" hidden="1">
      <c r="A251" s="36" t="s">
        <v>168</v>
      </c>
    </row>
    <row r="252" ht="12.75" hidden="1">
      <c r="A252" s="36" t="s">
        <v>169</v>
      </c>
    </row>
    <row r="253" ht="12.75" hidden="1">
      <c r="A253" s="36" t="s">
        <v>170</v>
      </c>
    </row>
    <row r="254" ht="12.75" hidden="1">
      <c r="A254" s="36" t="s">
        <v>171</v>
      </c>
    </row>
    <row r="255" ht="12.75" hidden="1">
      <c r="A255" s="36" t="s">
        <v>172</v>
      </c>
    </row>
    <row r="256" ht="12.75" hidden="1">
      <c r="A256" s="36" t="s">
        <v>173</v>
      </c>
    </row>
    <row r="257" ht="12.75" hidden="1">
      <c r="A257" s="36" t="s">
        <v>174</v>
      </c>
    </row>
    <row r="258" ht="12.75" hidden="1">
      <c r="A258" s="36" t="s">
        <v>175</v>
      </c>
    </row>
    <row r="259" ht="12.75" hidden="1">
      <c r="A259" s="36" t="s">
        <v>176</v>
      </c>
    </row>
    <row r="260" ht="12.75" hidden="1">
      <c r="A260" s="36" t="s">
        <v>177</v>
      </c>
    </row>
    <row r="261" ht="12.75" hidden="1">
      <c r="A261" s="36" t="s">
        <v>178</v>
      </c>
    </row>
    <row r="262" ht="12.75" hidden="1">
      <c r="A262" s="36" t="s">
        <v>179</v>
      </c>
    </row>
    <row r="263" ht="12.75" hidden="1">
      <c r="A263" s="36" t="s">
        <v>180</v>
      </c>
    </row>
    <row r="264" ht="12.75" hidden="1">
      <c r="A264" s="36" t="s">
        <v>181</v>
      </c>
    </row>
    <row r="265" ht="12.75" hidden="1">
      <c r="A265" s="36" t="s">
        <v>182</v>
      </c>
    </row>
    <row r="266" ht="12.75" hidden="1">
      <c r="A266" s="36" t="s">
        <v>183</v>
      </c>
    </row>
    <row r="267" ht="12.75" hidden="1">
      <c r="A267" s="36" t="s">
        <v>184</v>
      </c>
    </row>
    <row r="268" ht="12.75" hidden="1">
      <c r="A268" s="36" t="s">
        <v>185</v>
      </c>
    </row>
    <row r="269" ht="12.75" hidden="1">
      <c r="A269" s="36" t="s">
        <v>186</v>
      </c>
    </row>
    <row r="270" ht="12.75" hidden="1">
      <c r="A270" s="36" t="s">
        <v>187</v>
      </c>
    </row>
    <row r="271" ht="12.75" hidden="1">
      <c r="A271" s="36" t="s">
        <v>188</v>
      </c>
    </row>
    <row r="272" ht="12.75" hidden="1">
      <c r="A272" s="36" t="s">
        <v>189</v>
      </c>
    </row>
    <row r="273" ht="12.75" hidden="1">
      <c r="A273" s="36" t="s">
        <v>190</v>
      </c>
    </row>
    <row r="274" ht="12.75" hidden="1">
      <c r="A274" s="36" t="s">
        <v>191</v>
      </c>
    </row>
    <row r="275" ht="12.75" hidden="1">
      <c r="A275" s="36" t="s">
        <v>192</v>
      </c>
    </row>
    <row r="276" ht="12.75" hidden="1">
      <c r="A276" s="36" t="s">
        <v>193</v>
      </c>
    </row>
    <row r="277" ht="12.75" hidden="1">
      <c r="A277" s="36" t="s">
        <v>194</v>
      </c>
    </row>
    <row r="278" ht="12.75" hidden="1">
      <c r="A278" s="36" t="s">
        <v>195</v>
      </c>
    </row>
    <row r="279" ht="12.75" hidden="1">
      <c r="A279" s="36" t="s">
        <v>196</v>
      </c>
    </row>
    <row r="280" ht="12.75" hidden="1">
      <c r="A280" s="36" t="s">
        <v>197</v>
      </c>
    </row>
    <row r="281" ht="12.75" hidden="1">
      <c r="A281" s="36" t="s">
        <v>198</v>
      </c>
    </row>
    <row r="282" ht="12.75" hidden="1">
      <c r="A282" s="36" t="s">
        <v>199</v>
      </c>
    </row>
    <row r="283" ht="12.75" hidden="1">
      <c r="A283" s="36" t="s">
        <v>200</v>
      </c>
    </row>
    <row r="284" ht="12.75" hidden="1">
      <c r="A284" s="36" t="s">
        <v>201</v>
      </c>
    </row>
    <row r="285" ht="12.75" hidden="1">
      <c r="A285" s="36" t="s">
        <v>202</v>
      </c>
    </row>
    <row r="286" ht="12.75" hidden="1">
      <c r="A286" s="36" t="s">
        <v>203</v>
      </c>
    </row>
    <row r="287" ht="12.75" hidden="1">
      <c r="A287" s="36" t="s">
        <v>204</v>
      </c>
    </row>
    <row r="288" ht="12.75" hidden="1">
      <c r="A288" s="36" t="s">
        <v>205</v>
      </c>
    </row>
    <row r="289" ht="12.75" hidden="1">
      <c r="A289" s="36" t="s">
        <v>206</v>
      </c>
    </row>
    <row r="290" ht="12.75" hidden="1">
      <c r="A290" s="36" t="s">
        <v>207</v>
      </c>
    </row>
    <row r="291" ht="12.75" hidden="1">
      <c r="A291" s="36" t="s">
        <v>208</v>
      </c>
    </row>
    <row r="292" ht="12.75" hidden="1">
      <c r="A292" s="36" t="s">
        <v>209</v>
      </c>
    </row>
    <row r="293" ht="12.75" hidden="1">
      <c r="A293" s="36" t="s">
        <v>210</v>
      </c>
    </row>
    <row r="294" ht="12.75" hidden="1">
      <c r="A294" s="36" t="s">
        <v>211</v>
      </c>
    </row>
    <row r="295" ht="12.75" hidden="1">
      <c r="A295" s="36" t="s">
        <v>212</v>
      </c>
    </row>
    <row r="296" ht="12.75" hidden="1">
      <c r="A296" s="36" t="s">
        <v>213</v>
      </c>
    </row>
    <row r="297" ht="12.75" hidden="1">
      <c r="A297" s="36" t="s">
        <v>214</v>
      </c>
    </row>
    <row r="298" ht="12.75" hidden="1">
      <c r="A298" s="36" t="s">
        <v>215</v>
      </c>
    </row>
    <row r="299" ht="12.75" hidden="1">
      <c r="A299" s="36" t="s">
        <v>216</v>
      </c>
    </row>
    <row r="300" ht="12.75" hidden="1">
      <c r="A300" s="36" t="s">
        <v>217</v>
      </c>
    </row>
    <row r="301" ht="12.75" hidden="1">
      <c r="A301" s="36" t="s">
        <v>218</v>
      </c>
    </row>
    <row r="302" ht="12.75" hidden="1">
      <c r="A302" s="36" t="s">
        <v>219</v>
      </c>
    </row>
    <row r="303" ht="12.75" hidden="1">
      <c r="A303" s="36" t="s">
        <v>220</v>
      </c>
    </row>
    <row r="304" ht="12.75" hidden="1">
      <c r="A304" s="36" t="s">
        <v>221</v>
      </c>
    </row>
    <row r="305" ht="12.75" hidden="1">
      <c r="A305" s="36" t="s">
        <v>222</v>
      </c>
    </row>
    <row r="306" ht="12.75" hidden="1">
      <c r="A306" s="36" t="s">
        <v>223</v>
      </c>
    </row>
    <row r="307" ht="12.75" hidden="1">
      <c r="A307" s="36" t="s">
        <v>224</v>
      </c>
    </row>
    <row r="308" ht="12.75" hidden="1">
      <c r="A308" s="36" t="s">
        <v>225</v>
      </c>
    </row>
    <row r="309" ht="12.75" hidden="1">
      <c r="A309" s="36" t="s">
        <v>226</v>
      </c>
    </row>
    <row r="310" ht="12.75" hidden="1">
      <c r="A310" s="36" t="s">
        <v>227</v>
      </c>
    </row>
    <row r="311" ht="12.75" hidden="1">
      <c r="A311" s="36" t="s">
        <v>228</v>
      </c>
    </row>
    <row r="312" ht="12.75" hidden="1">
      <c r="A312" s="36" t="s">
        <v>229</v>
      </c>
    </row>
    <row r="313" ht="12.75" hidden="1">
      <c r="A313" s="36" t="s">
        <v>230</v>
      </c>
    </row>
    <row r="314" ht="12.75" hidden="1">
      <c r="A314" s="36" t="s">
        <v>231</v>
      </c>
    </row>
    <row r="315" ht="12.75" hidden="1">
      <c r="A315" s="36" t="s">
        <v>232</v>
      </c>
    </row>
    <row r="316" ht="12.75" hidden="1">
      <c r="A316" s="36" t="s">
        <v>233</v>
      </c>
    </row>
    <row r="317" ht="12.75" hidden="1">
      <c r="A317" s="36" t="s">
        <v>234</v>
      </c>
    </row>
    <row r="318" ht="12.75" hidden="1">
      <c r="A318" s="36" t="s">
        <v>235</v>
      </c>
    </row>
    <row r="319" ht="12.75" hidden="1">
      <c r="A319" s="36" t="s">
        <v>236</v>
      </c>
    </row>
    <row r="320" ht="12.75" hidden="1">
      <c r="A320" s="36" t="s">
        <v>237</v>
      </c>
    </row>
    <row r="321" ht="12.75" hidden="1">
      <c r="A321" s="36" t="s">
        <v>238</v>
      </c>
    </row>
    <row r="322" ht="12.75" hidden="1">
      <c r="A322" s="36" t="s">
        <v>239</v>
      </c>
    </row>
    <row r="323" ht="12.75" hidden="1">
      <c r="A323" s="36" t="s">
        <v>240</v>
      </c>
    </row>
    <row r="324" ht="12.75" hidden="1">
      <c r="A324" s="36" t="s">
        <v>241</v>
      </c>
    </row>
    <row r="325" ht="12.75" hidden="1">
      <c r="A325" s="36" t="s">
        <v>242</v>
      </c>
    </row>
    <row r="326" ht="12.75" hidden="1">
      <c r="A326" s="36" t="s">
        <v>243</v>
      </c>
    </row>
    <row r="327" ht="12.75" hidden="1">
      <c r="A327" s="36" t="s">
        <v>244</v>
      </c>
    </row>
    <row r="328" ht="12.75" hidden="1">
      <c r="A328" s="36" t="s">
        <v>245</v>
      </c>
    </row>
    <row r="329" ht="12.75" hidden="1">
      <c r="A329" s="36" t="s">
        <v>246</v>
      </c>
    </row>
    <row r="330" ht="12.75" hidden="1">
      <c r="A330" s="36" t="s">
        <v>247</v>
      </c>
    </row>
    <row r="331" ht="12.75" hidden="1">
      <c r="A331" s="36" t="s">
        <v>248</v>
      </c>
    </row>
    <row r="332" ht="12.75" hidden="1">
      <c r="A332" s="36" t="s">
        <v>249</v>
      </c>
    </row>
    <row r="333" ht="12.75" hidden="1">
      <c r="A333" s="36" t="s">
        <v>250</v>
      </c>
    </row>
    <row r="334" ht="12.75" hidden="1">
      <c r="A334" s="36" t="s">
        <v>251</v>
      </c>
    </row>
    <row r="335" ht="12.75" hidden="1">
      <c r="A335" s="36" t="s">
        <v>252</v>
      </c>
    </row>
    <row r="336" ht="12.75" hidden="1">
      <c r="A336" s="36" t="s">
        <v>253</v>
      </c>
    </row>
    <row r="337" ht="12.75" hidden="1">
      <c r="A337" s="36" t="s">
        <v>254</v>
      </c>
    </row>
    <row r="338" ht="12.75" hidden="1">
      <c r="A338" s="36" t="s">
        <v>255</v>
      </c>
    </row>
    <row r="339" ht="12.75" hidden="1">
      <c r="A339" s="36" t="s">
        <v>256</v>
      </c>
    </row>
    <row r="340" ht="12.75" hidden="1">
      <c r="A340" s="36" t="s">
        <v>257</v>
      </c>
    </row>
    <row r="341" ht="12.75" hidden="1">
      <c r="A341" s="36" t="s">
        <v>258</v>
      </c>
    </row>
    <row r="342" ht="12.75" hidden="1">
      <c r="A342" s="36" t="s">
        <v>259</v>
      </c>
    </row>
    <row r="343" ht="12.75" hidden="1">
      <c r="A343" s="36" t="s">
        <v>260</v>
      </c>
    </row>
    <row r="344" ht="12.75" hidden="1">
      <c r="A344" s="36" t="s">
        <v>261</v>
      </c>
    </row>
    <row r="345" ht="12.75" hidden="1">
      <c r="A345" s="36" t="s">
        <v>262</v>
      </c>
    </row>
    <row r="346" ht="12.75" hidden="1">
      <c r="A346" s="36" t="s">
        <v>263</v>
      </c>
    </row>
    <row r="347" ht="12.75" hidden="1">
      <c r="A347" s="36" t="s">
        <v>264</v>
      </c>
    </row>
    <row r="348" ht="12.75" hidden="1">
      <c r="A348" s="36" t="s">
        <v>265</v>
      </c>
    </row>
    <row r="349" ht="12.75" hidden="1">
      <c r="A349" s="36" t="s">
        <v>266</v>
      </c>
    </row>
    <row r="350" ht="12.75" hidden="1">
      <c r="A350" s="36" t="s">
        <v>267</v>
      </c>
    </row>
    <row r="351" ht="12.75" hidden="1">
      <c r="A351" s="36" t="s">
        <v>268</v>
      </c>
    </row>
    <row r="352" ht="12.75" hidden="1">
      <c r="A352" s="36" t="s">
        <v>269</v>
      </c>
    </row>
    <row r="353" ht="12.75" hidden="1">
      <c r="A353" s="36" t="s">
        <v>270</v>
      </c>
    </row>
    <row r="354" ht="12.75" hidden="1">
      <c r="A354" s="36" t="s">
        <v>271</v>
      </c>
    </row>
    <row r="355" ht="12.75" hidden="1">
      <c r="A355" s="36" t="s">
        <v>272</v>
      </c>
    </row>
    <row r="356" ht="12.75" hidden="1">
      <c r="A356" s="36" t="s">
        <v>273</v>
      </c>
    </row>
    <row r="357" ht="12.75" hidden="1">
      <c r="A357" s="36" t="s">
        <v>274</v>
      </c>
    </row>
    <row r="358" ht="12.75" hidden="1">
      <c r="A358" s="36" t="s">
        <v>275</v>
      </c>
    </row>
    <row r="359" ht="12.75" hidden="1">
      <c r="A359" s="36" t="s">
        <v>276</v>
      </c>
    </row>
    <row r="360" ht="12.75" hidden="1">
      <c r="A360" s="36" t="s">
        <v>277</v>
      </c>
    </row>
    <row r="361" ht="12.75" hidden="1">
      <c r="A361" s="36" t="s">
        <v>278</v>
      </c>
    </row>
    <row r="362" ht="12.75" hidden="1">
      <c r="A362" s="36" t="s">
        <v>279</v>
      </c>
    </row>
    <row r="363" ht="12.75" hidden="1">
      <c r="A363" s="36" t="s">
        <v>280</v>
      </c>
    </row>
    <row r="364" ht="12.75" hidden="1">
      <c r="A364" s="36" t="s">
        <v>281</v>
      </c>
    </row>
    <row r="365" ht="12.75" hidden="1">
      <c r="A365" s="36" t="s">
        <v>282</v>
      </c>
    </row>
    <row r="366" ht="12.75" hidden="1">
      <c r="A366" s="36" t="s">
        <v>283</v>
      </c>
    </row>
    <row r="367" ht="12.75" hidden="1">
      <c r="A367" s="36" t="s">
        <v>284</v>
      </c>
    </row>
    <row r="368" ht="12.75" hidden="1">
      <c r="A368" s="36" t="s">
        <v>285</v>
      </c>
    </row>
    <row r="369" ht="12.75" hidden="1">
      <c r="A369" s="36" t="s">
        <v>286</v>
      </c>
    </row>
    <row r="370" ht="12.75" hidden="1">
      <c r="A370" s="36" t="s">
        <v>287</v>
      </c>
    </row>
    <row r="371" ht="12.75" hidden="1">
      <c r="A371" s="36" t="s">
        <v>288</v>
      </c>
    </row>
    <row r="372" ht="12.75" hidden="1">
      <c r="A372" s="36" t="s">
        <v>289</v>
      </c>
    </row>
    <row r="373" ht="12.75" hidden="1">
      <c r="A373" s="36" t="s">
        <v>290</v>
      </c>
    </row>
    <row r="374" ht="12.75" hidden="1">
      <c r="A374" s="36" t="s">
        <v>291</v>
      </c>
    </row>
    <row r="375" ht="12.75" hidden="1">
      <c r="A375" s="36" t="s">
        <v>292</v>
      </c>
    </row>
    <row r="376" ht="12.75" hidden="1">
      <c r="A376" s="36" t="s">
        <v>293</v>
      </c>
    </row>
    <row r="377" ht="12.75" hidden="1">
      <c r="A377" s="36" t="s">
        <v>294</v>
      </c>
    </row>
    <row r="378" ht="12.75" hidden="1">
      <c r="A378" s="36" t="s">
        <v>295</v>
      </c>
    </row>
    <row r="379" ht="12.75" hidden="1">
      <c r="A379" s="36" t="s">
        <v>296</v>
      </c>
    </row>
    <row r="380" ht="12.75" hidden="1">
      <c r="A380" s="36" t="s">
        <v>297</v>
      </c>
    </row>
    <row r="381" ht="12.75" hidden="1">
      <c r="A381" s="36" t="s">
        <v>298</v>
      </c>
    </row>
    <row r="382" ht="12.75" hidden="1">
      <c r="A382" s="36" t="s">
        <v>299</v>
      </c>
    </row>
    <row r="383" ht="12.75" hidden="1">
      <c r="A383" s="36" t="s">
        <v>300</v>
      </c>
    </row>
    <row r="384" ht="12.75" hidden="1">
      <c r="A384" s="36" t="s">
        <v>301</v>
      </c>
    </row>
    <row r="385" ht="12.75" hidden="1">
      <c r="A385" s="36" t="s">
        <v>302</v>
      </c>
    </row>
    <row r="386" ht="12.75" hidden="1">
      <c r="A386" s="36" t="s">
        <v>303</v>
      </c>
    </row>
    <row r="387" ht="12.75" hidden="1">
      <c r="A387" s="36" t="s">
        <v>304</v>
      </c>
    </row>
    <row r="388" ht="12.75" hidden="1">
      <c r="A388" s="36" t="s">
        <v>305</v>
      </c>
    </row>
    <row r="389" ht="12.75" hidden="1">
      <c r="A389" s="36" t="s">
        <v>306</v>
      </c>
    </row>
    <row r="390" ht="13.5" hidden="1" thickBot="1">
      <c r="A390" s="38" t="s">
        <v>307</v>
      </c>
    </row>
  </sheetData>
  <sheetProtection/>
  <dataValidations count="1">
    <dataValidation type="list" allowBlank="1" showInputMessage="1" showErrorMessage="1" sqref="A2">
      <formula1>$A$100:$A$390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8" sqref="A18:IV31"/>
    </sheetView>
  </sheetViews>
  <sheetFormatPr defaultColWidth="9.140625" defaultRowHeight="12.75"/>
  <cols>
    <col min="1" max="1" width="15.7109375" style="0" bestFit="1" customWidth="1"/>
    <col min="2" max="21" width="13.7109375" style="0" customWidth="1"/>
  </cols>
  <sheetData>
    <row r="1" spans="1:38" ht="15.75" thickBot="1">
      <c r="A1" s="53" t="s">
        <v>368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19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23" ht="179.25" thickBot="1">
      <c r="A2" s="21"/>
      <c r="B2" s="22" t="s">
        <v>349</v>
      </c>
      <c r="C2" s="22" t="s">
        <v>350</v>
      </c>
      <c r="D2" s="22" t="s">
        <v>351</v>
      </c>
      <c r="E2" s="22" t="s">
        <v>352</v>
      </c>
      <c r="F2" s="22" t="s">
        <v>353</v>
      </c>
      <c r="G2" s="22" t="s">
        <v>354</v>
      </c>
      <c r="H2" s="22" t="s">
        <v>355</v>
      </c>
      <c r="I2" s="22" t="s">
        <v>356</v>
      </c>
      <c r="J2" s="22" t="s">
        <v>357</v>
      </c>
      <c r="K2" s="22" t="s">
        <v>358</v>
      </c>
      <c r="L2" s="22" t="s">
        <v>359</v>
      </c>
      <c r="M2" s="22" t="s">
        <v>360</v>
      </c>
      <c r="N2" s="22" t="s">
        <v>361</v>
      </c>
      <c r="O2" s="22" t="s">
        <v>362</v>
      </c>
      <c r="P2" s="22" t="s">
        <v>363</v>
      </c>
      <c r="Q2" s="22" t="s">
        <v>364</v>
      </c>
      <c r="R2" s="22" t="s">
        <v>365</v>
      </c>
      <c r="S2" s="22" t="s">
        <v>366</v>
      </c>
      <c r="T2" s="22" t="s">
        <v>367</v>
      </c>
      <c r="U2" s="22" t="s">
        <v>72</v>
      </c>
      <c r="V2" s="5" t="s">
        <v>369</v>
      </c>
      <c r="W2" s="5" t="s">
        <v>308</v>
      </c>
    </row>
    <row r="3" spans="1:23" ht="13.5" thickBot="1">
      <c r="A3" s="15" t="s">
        <v>9</v>
      </c>
      <c r="B3" s="6">
        <v>3</v>
      </c>
      <c r="C3" s="6">
        <v>3</v>
      </c>
      <c r="D3" s="6">
        <v>3</v>
      </c>
      <c r="E3" s="6">
        <v>3</v>
      </c>
      <c r="F3" s="6">
        <v>3</v>
      </c>
      <c r="G3" s="6">
        <v>3</v>
      </c>
      <c r="H3" s="6">
        <v>3</v>
      </c>
      <c r="I3" s="11">
        <v>0</v>
      </c>
      <c r="J3" s="6">
        <v>3</v>
      </c>
      <c r="K3" s="6">
        <v>3</v>
      </c>
      <c r="L3" s="11">
        <v>0</v>
      </c>
      <c r="M3" s="6">
        <v>3</v>
      </c>
      <c r="N3" s="6">
        <v>3</v>
      </c>
      <c r="O3" s="11">
        <v>0</v>
      </c>
      <c r="P3" s="6">
        <v>3</v>
      </c>
      <c r="Q3" s="11">
        <v>0</v>
      </c>
      <c r="R3" s="8">
        <v>1</v>
      </c>
      <c r="S3" s="6">
        <v>3</v>
      </c>
      <c r="T3" s="6">
        <v>3</v>
      </c>
      <c r="U3" s="10">
        <v>0</v>
      </c>
      <c r="V3" s="45">
        <f aca="true" t="shared" si="0" ref="V3:V8">SUM(B3:U3)</f>
        <v>43</v>
      </c>
      <c r="W3" s="46">
        <f aca="true" t="shared" si="1" ref="W3:W8">ROUND((V3/60)*100,0)</f>
        <v>72</v>
      </c>
    </row>
    <row r="4" spans="1:23" ht="13.5" thickBot="1">
      <c r="A4" s="15" t="s">
        <v>18</v>
      </c>
      <c r="B4" s="6">
        <v>3</v>
      </c>
      <c r="C4" s="6">
        <v>3</v>
      </c>
      <c r="D4" s="6">
        <v>3</v>
      </c>
      <c r="E4" s="6">
        <v>3</v>
      </c>
      <c r="F4" s="6">
        <v>3</v>
      </c>
      <c r="G4" s="11">
        <v>0</v>
      </c>
      <c r="H4" s="11">
        <v>0</v>
      </c>
      <c r="I4" s="8">
        <v>1</v>
      </c>
      <c r="J4" s="6">
        <v>3</v>
      </c>
      <c r="K4" s="8">
        <v>1</v>
      </c>
      <c r="L4" s="6">
        <v>3</v>
      </c>
      <c r="M4" s="6">
        <v>3</v>
      </c>
      <c r="N4" s="6">
        <v>3</v>
      </c>
      <c r="O4" s="11">
        <v>0</v>
      </c>
      <c r="P4" s="6">
        <v>3</v>
      </c>
      <c r="Q4" s="8">
        <v>1</v>
      </c>
      <c r="R4" s="11">
        <v>0</v>
      </c>
      <c r="S4" s="11">
        <v>0</v>
      </c>
      <c r="T4" s="6">
        <v>3</v>
      </c>
      <c r="U4" s="10">
        <v>0</v>
      </c>
      <c r="V4" s="45">
        <f t="shared" si="0"/>
        <v>36</v>
      </c>
      <c r="W4" s="46">
        <f t="shared" si="1"/>
        <v>60</v>
      </c>
    </row>
    <row r="5" spans="1:23" ht="13.5" thickBot="1">
      <c r="A5" s="15" t="s">
        <v>41</v>
      </c>
      <c r="B5" s="6">
        <v>3</v>
      </c>
      <c r="C5" s="6">
        <v>3</v>
      </c>
      <c r="D5" s="6">
        <v>3</v>
      </c>
      <c r="E5" s="6">
        <v>3</v>
      </c>
      <c r="F5" s="6">
        <v>3</v>
      </c>
      <c r="G5" s="8">
        <v>1</v>
      </c>
      <c r="H5" s="11">
        <v>0</v>
      </c>
      <c r="I5" s="8">
        <v>1</v>
      </c>
      <c r="J5" s="6">
        <v>3</v>
      </c>
      <c r="K5" s="8">
        <v>1</v>
      </c>
      <c r="L5" s="6">
        <v>3</v>
      </c>
      <c r="M5" s="6">
        <v>3</v>
      </c>
      <c r="N5" s="6">
        <v>3</v>
      </c>
      <c r="O5" s="11">
        <v>0</v>
      </c>
      <c r="P5" s="6">
        <v>3</v>
      </c>
      <c r="Q5" s="8">
        <v>1</v>
      </c>
      <c r="R5" s="8">
        <v>1</v>
      </c>
      <c r="S5" s="11">
        <v>0</v>
      </c>
      <c r="T5" s="6">
        <v>3</v>
      </c>
      <c r="U5" s="7">
        <v>3</v>
      </c>
      <c r="V5" s="45">
        <f t="shared" si="0"/>
        <v>41</v>
      </c>
      <c r="W5" s="46">
        <f t="shared" si="1"/>
        <v>68</v>
      </c>
    </row>
    <row r="6" spans="1:23" ht="13.5" thickBot="1">
      <c r="A6" s="15" t="s">
        <v>47</v>
      </c>
      <c r="B6" s="6">
        <v>3</v>
      </c>
      <c r="C6" s="6">
        <v>3</v>
      </c>
      <c r="D6" s="11">
        <v>0</v>
      </c>
      <c r="E6" s="11">
        <v>0</v>
      </c>
      <c r="F6" s="11">
        <v>0</v>
      </c>
      <c r="G6" s="6">
        <v>3</v>
      </c>
      <c r="H6" s="11">
        <v>0</v>
      </c>
      <c r="I6" s="8">
        <v>1</v>
      </c>
      <c r="J6" s="11">
        <v>0</v>
      </c>
      <c r="K6" s="11">
        <v>0</v>
      </c>
      <c r="L6" s="11">
        <v>0</v>
      </c>
      <c r="M6" s="11">
        <v>0</v>
      </c>
      <c r="N6" s="6">
        <v>3</v>
      </c>
      <c r="O6" s="11">
        <v>0</v>
      </c>
      <c r="P6" s="11">
        <v>0</v>
      </c>
      <c r="Q6" s="11">
        <v>0</v>
      </c>
      <c r="R6" s="8">
        <v>1</v>
      </c>
      <c r="S6" s="11">
        <v>0</v>
      </c>
      <c r="T6" s="6">
        <v>3</v>
      </c>
      <c r="U6" s="10">
        <v>0</v>
      </c>
      <c r="V6" s="45">
        <f t="shared" si="0"/>
        <v>17</v>
      </c>
      <c r="W6" s="46">
        <f t="shared" si="1"/>
        <v>28</v>
      </c>
    </row>
    <row r="7" spans="1:23" ht="13.5" thickBot="1">
      <c r="A7" s="15" t="s">
        <v>86</v>
      </c>
      <c r="B7" s="6">
        <v>3</v>
      </c>
      <c r="C7" s="6">
        <v>3</v>
      </c>
      <c r="D7" s="6">
        <v>3</v>
      </c>
      <c r="E7" s="6">
        <v>3</v>
      </c>
      <c r="F7" s="6">
        <v>3</v>
      </c>
      <c r="G7" s="6">
        <v>3</v>
      </c>
      <c r="H7" s="6">
        <v>3</v>
      </c>
      <c r="I7" s="6">
        <v>3</v>
      </c>
      <c r="J7" s="6">
        <v>3</v>
      </c>
      <c r="K7" s="11">
        <v>0</v>
      </c>
      <c r="L7" s="6">
        <v>3</v>
      </c>
      <c r="M7" s="6">
        <v>3</v>
      </c>
      <c r="N7" s="6">
        <v>3</v>
      </c>
      <c r="O7" s="11">
        <v>0</v>
      </c>
      <c r="P7" s="6">
        <v>3</v>
      </c>
      <c r="Q7" s="6">
        <v>3</v>
      </c>
      <c r="R7" s="6">
        <v>3</v>
      </c>
      <c r="S7" s="6">
        <v>3</v>
      </c>
      <c r="T7" s="6">
        <v>3</v>
      </c>
      <c r="U7" s="10">
        <v>0</v>
      </c>
      <c r="V7" s="45">
        <f t="shared" si="0"/>
        <v>51</v>
      </c>
      <c r="W7" s="46">
        <f t="shared" si="1"/>
        <v>85</v>
      </c>
    </row>
    <row r="8" spans="1:23" ht="13.5" thickBot="1">
      <c r="A8" s="15" t="s">
        <v>135</v>
      </c>
      <c r="B8" s="6">
        <v>3</v>
      </c>
      <c r="C8" s="6">
        <v>3</v>
      </c>
      <c r="D8" s="6">
        <v>3</v>
      </c>
      <c r="E8" s="6">
        <v>3</v>
      </c>
      <c r="F8" s="6">
        <v>3</v>
      </c>
      <c r="G8" s="6">
        <v>3</v>
      </c>
      <c r="H8" s="6">
        <v>3</v>
      </c>
      <c r="I8" s="11">
        <v>0</v>
      </c>
      <c r="J8" s="6">
        <v>3</v>
      </c>
      <c r="K8" s="6">
        <v>3</v>
      </c>
      <c r="L8" s="6">
        <v>3</v>
      </c>
      <c r="M8" s="6">
        <v>3</v>
      </c>
      <c r="N8" s="6">
        <v>3</v>
      </c>
      <c r="O8" s="11">
        <v>0</v>
      </c>
      <c r="P8" s="6">
        <v>3</v>
      </c>
      <c r="Q8" s="6">
        <v>3</v>
      </c>
      <c r="R8" s="6">
        <v>3</v>
      </c>
      <c r="S8" s="11">
        <v>0</v>
      </c>
      <c r="T8" s="6">
        <v>3</v>
      </c>
      <c r="U8" s="10">
        <v>0</v>
      </c>
      <c r="V8" s="45">
        <f t="shared" si="0"/>
        <v>48</v>
      </c>
      <c r="W8" s="46">
        <f t="shared" si="1"/>
        <v>80</v>
      </c>
    </row>
    <row r="9" spans="1:23" ht="13.5" thickBot="1">
      <c r="A9" s="15" t="s">
        <v>147</v>
      </c>
      <c r="B9" s="6">
        <v>3</v>
      </c>
      <c r="C9" s="6">
        <v>3</v>
      </c>
      <c r="D9" s="6">
        <v>3</v>
      </c>
      <c r="E9" s="11">
        <v>0</v>
      </c>
      <c r="F9" s="11">
        <v>0</v>
      </c>
      <c r="G9" s="6">
        <v>3</v>
      </c>
      <c r="H9" s="11">
        <v>0</v>
      </c>
      <c r="I9" s="6">
        <v>3</v>
      </c>
      <c r="J9" s="6">
        <v>3</v>
      </c>
      <c r="K9" s="11">
        <v>0</v>
      </c>
      <c r="L9" s="6">
        <v>3</v>
      </c>
      <c r="M9" s="6">
        <v>3</v>
      </c>
      <c r="N9" s="6">
        <v>3</v>
      </c>
      <c r="O9" s="6">
        <v>3</v>
      </c>
      <c r="P9" s="6">
        <v>3</v>
      </c>
      <c r="Q9" s="6">
        <v>3</v>
      </c>
      <c r="R9" s="8">
        <v>1</v>
      </c>
      <c r="S9" s="11">
        <v>0</v>
      </c>
      <c r="T9" s="6">
        <v>3</v>
      </c>
      <c r="U9" s="7">
        <v>3</v>
      </c>
      <c r="V9" s="45">
        <f aca="true" t="shared" si="2" ref="V9:V14">SUM(B9:U9)</f>
        <v>43</v>
      </c>
      <c r="W9" s="46">
        <f aca="true" t="shared" si="3" ref="W9:W14">ROUND((V9/60)*100,0)</f>
        <v>72</v>
      </c>
    </row>
    <row r="10" spans="1:23" ht="13.5" thickBot="1">
      <c r="A10" s="15" t="s">
        <v>153</v>
      </c>
      <c r="B10" s="8">
        <v>1</v>
      </c>
      <c r="C10" s="6">
        <v>3</v>
      </c>
      <c r="D10" s="6">
        <v>3</v>
      </c>
      <c r="E10" s="11">
        <v>0</v>
      </c>
      <c r="F10" s="6">
        <v>3</v>
      </c>
      <c r="G10" s="6">
        <v>3</v>
      </c>
      <c r="H10" s="11">
        <v>0</v>
      </c>
      <c r="I10" s="11">
        <v>0</v>
      </c>
      <c r="J10" s="6">
        <v>3</v>
      </c>
      <c r="K10" s="6">
        <v>3</v>
      </c>
      <c r="L10" s="6">
        <v>3</v>
      </c>
      <c r="M10" s="6">
        <v>3</v>
      </c>
      <c r="N10" s="6">
        <v>3</v>
      </c>
      <c r="O10" s="11">
        <v>0</v>
      </c>
      <c r="P10" s="6">
        <v>3</v>
      </c>
      <c r="Q10" s="6">
        <v>3</v>
      </c>
      <c r="R10" s="6">
        <v>3</v>
      </c>
      <c r="S10" s="11">
        <v>0</v>
      </c>
      <c r="T10" s="6">
        <v>3</v>
      </c>
      <c r="U10" s="10">
        <v>0</v>
      </c>
      <c r="V10" s="45">
        <f t="shared" si="2"/>
        <v>40</v>
      </c>
      <c r="W10" s="46">
        <f t="shared" si="3"/>
        <v>67</v>
      </c>
    </row>
    <row r="11" spans="1:23" ht="13.5" thickBot="1">
      <c r="A11" s="15" t="s">
        <v>160</v>
      </c>
      <c r="B11" s="6">
        <v>3</v>
      </c>
      <c r="C11" s="8">
        <v>1</v>
      </c>
      <c r="D11" s="6">
        <v>3</v>
      </c>
      <c r="E11" s="6">
        <v>3</v>
      </c>
      <c r="F11" s="6">
        <v>3</v>
      </c>
      <c r="G11" s="6">
        <v>3</v>
      </c>
      <c r="H11" s="6">
        <v>3</v>
      </c>
      <c r="I11" s="8">
        <v>1</v>
      </c>
      <c r="J11" s="6">
        <v>3</v>
      </c>
      <c r="K11" s="6">
        <v>3</v>
      </c>
      <c r="L11" s="6">
        <v>3</v>
      </c>
      <c r="M11" s="11">
        <v>0</v>
      </c>
      <c r="N11" s="6">
        <v>3</v>
      </c>
      <c r="O11" s="11">
        <v>0</v>
      </c>
      <c r="P11" s="6">
        <v>3</v>
      </c>
      <c r="Q11" s="11">
        <v>0</v>
      </c>
      <c r="R11" s="8">
        <v>1</v>
      </c>
      <c r="S11" s="11">
        <v>0</v>
      </c>
      <c r="T11" s="6">
        <v>3</v>
      </c>
      <c r="U11" s="9">
        <v>1</v>
      </c>
      <c r="V11" s="45">
        <f t="shared" si="2"/>
        <v>40</v>
      </c>
      <c r="W11" s="46">
        <f t="shared" si="3"/>
        <v>67</v>
      </c>
    </row>
    <row r="12" spans="1:23" ht="13.5" thickBot="1">
      <c r="A12" s="15" t="s">
        <v>183</v>
      </c>
      <c r="B12" s="6">
        <v>3</v>
      </c>
      <c r="C12" s="6">
        <v>3</v>
      </c>
      <c r="D12" s="6">
        <v>3</v>
      </c>
      <c r="E12" s="11">
        <v>0</v>
      </c>
      <c r="F12" s="6">
        <v>3</v>
      </c>
      <c r="G12" s="6">
        <v>3</v>
      </c>
      <c r="H12" s="6">
        <v>3</v>
      </c>
      <c r="I12" s="11">
        <v>0</v>
      </c>
      <c r="J12" s="6">
        <v>3</v>
      </c>
      <c r="K12" s="6">
        <v>3</v>
      </c>
      <c r="L12" s="6">
        <v>3</v>
      </c>
      <c r="M12" s="6">
        <v>3</v>
      </c>
      <c r="N12" s="6">
        <v>3</v>
      </c>
      <c r="O12" s="11">
        <v>0</v>
      </c>
      <c r="P12" s="6">
        <v>3</v>
      </c>
      <c r="Q12" s="11">
        <v>0</v>
      </c>
      <c r="R12" s="6">
        <v>3</v>
      </c>
      <c r="S12" s="11">
        <v>0</v>
      </c>
      <c r="T12" s="6">
        <v>3</v>
      </c>
      <c r="U12" s="7">
        <v>3</v>
      </c>
      <c r="V12" s="45">
        <f t="shared" si="2"/>
        <v>45</v>
      </c>
      <c r="W12" s="46">
        <f t="shared" si="3"/>
        <v>75</v>
      </c>
    </row>
    <row r="13" spans="1:23" ht="13.5" thickBot="1">
      <c r="A13" s="15" t="s">
        <v>196</v>
      </c>
      <c r="B13" s="6">
        <v>3</v>
      </c>
      <c r="C13" s="6">
        <v>3</v>
      </c>
      <c r="D13" s="6">
        <v>3</v>
      </c>
      <c r="E13" s="11">
        <v>0</v>
      </c>
      <c r="F13" s="11">
        <v>0</v>
      </c>
      <c r="G13" s="6">
        <v>3</v>
      </c>
      <c r="H13" s="6">
        <v>3</v>
      </c>
      <c r="I13" s="6">
        <v>3</v>
      </c>
      <c r="J13" s="6">
        <v>3</v>
      </c>
      <c r="K13" s="11">
        <v>0</v>
      </c>
      <c r="L13" s="6">
        <v>3</v>
      </c>
      <c r="M13" s="8">
        <v>1</v>
      </c>
      <c r="N13" s="6">
        <v>3</v>
      </c>
      <c r="O13" s="11">
        <v>0</v>
      </c>
      <c r="P13" s="6">
        <v>3</v>
      </c>
      <c r="Q13" s="6">
        <v>3</v>
      </c>
      <c r="R13" s="6">
        <v>3</v>
      </c>
      <c r="S13" s="11">
        <v>0</v>
      </c>
      <c r="T13" s="6">
        <v>3</v>
      </c>
      <c r="U13" s="10">
        <v>0</v>
      </c>
      <c r="V13" s="45">
        <f t="shared" si="2"/>
        <v>40</v>
      </c>
      <c r="W13" s="46">
        <f t="shared" si="3"/>
        <v>67</v>
      </c>
    </row>
    <row r="14" spans="1:23" ht="13.5" thickBot="1">
      <c r="A14" s="15" t="s">
        <v>208</v>
      </c>
      <c r="B14" s="11">
        <v>0</v>
      </c>
      <c r="C14" s="6">
        <v>3</v>
      </c>
      <c r="D14" s="6">
        <v>3</v>
      </c>
      <c r="E14" s="11">
        <v>0</v>
      </c>
      <c r="F14" s="11">
        <v>0</v>
      </c>
      <c r="G14" s="6">
        <v>3</v>
      </c>
      <c r="H14" s="6">
        <v>3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6">
        <v>3</v>
      </c>
      <c r="Q14" s="6">
        <v>3</v>
      </c>
      <c r="R14" s="6">
        <v>3</v>
      </c>
      <c r="S14" s="11">
        <v>0</v>
      </c>
      <c r="T14" s="6">
        <v>3</v>
      </c>
      <c r="U14" s="10">
        <v>0</v>
      </c>
      <c r="V14" s="45">
        <f t="shared" si="2"/>
        <v>24</v>
      </c>
      <c r="W14" s="46">
        <f t="shared" si="3"/>
        <v>40</v>
      </c>
    </row>
    <row r="15" spans="1:23" ht="13.5" thickBot="1">
      <c r="A15" s="15" t="s">
        <v>230</v>
      </c>
      <c r="B15" s="6">
        <v>3</v>
      </c>
      <c r="C15" s="6">
        <v>3</v>
      </c>
      <c r="D15" s="8">
        <v>1</v>
      </c>
      <c r="E15" s="6">
        <v>3</v>
      </c>
      <c r="F15" s="11">
        <v>0</v>
      </c>
      <c r="G15" s="6">
        <v>3</v>
      </c>
      <c r="H15" s="6">
        <v>3</v>
      </c>
      <c r="I15" s="11">
        <v>0</v>
      </c>
      <c r="J15" s="6">
        <v>3</v>
      </c>
      <c r="K15" s="8">
        <v>1</v>
      </c>
      <c r="L15" s="6">
        <v>3</v>
      </c>
      <c r="M15" s="6">
        <v>3</v>
      </c>
      <c r="N15" s="6">
        <v>3</v>
      </c>
      <c r="O15" s="11">
        <v>0</v>
      </c>
      <c r="P15" s="6">
        <v>3</v>
      </c>
      <c r="Q15" s="11">
        <v>0</v>
      </c>
      <c r="R15" s="6">
        <v>3</v>
      </c>
      <c r="S15" s="11">
        <v>0</v>
      </c>
      <c r="T15" s="6">
        <v>3</v>
      </c>
      <c r="U15" s="7">
        <v>3</v>
      </c>
      <c r="V15" s="45">
        <f>SUM(B15:U15)</f>
        <v>41</v>
      </c>
      <c r="W15" s="46">
        <f>ROUND((V15/60)*100,0)</f>
        <v>68</v>
      </c>
    </row>
    <row r="16" spans="1:23" ht="13.5" thickBot="1">
      <c r="A16" s="15" t="s">
        <v>265</v>
      </c>
      <c r="B16" s="11">
        <v>0</v>
      </c>
      <c r="C16" s="8">
        <v>1</v>
      </c>
      <c r="D16" s="6">
        <v>3</v>
      </c>
      <c r="E16" s="11">
        <v>0</v>
      </c>
      <c r="F16" s="11">
        <v>0</v>
      </c>
      <c r="G16" s="11">
        <v>0</v>
      </c>
      <c r="H16" s="6">
        <v>3</v>
      </c>
      <c r="I16" s="6">
        <v>3</v>
      </c>
      <c r="J16" s="6">
        <v>3</v>
      </c>
      <c r="K16" s="8">
        <v>1</v>
      </c>
      <c r="L16" s="6">
        <v>3</v>
      </c>
      <c r="M16" s="11">
        <v>0</v>
      </c>
      <c r="N16" s="6">
        <v>3</v>
      </c>
      <c r="O16" s="11">
        <v>0</v>
      </c>
      <c r="P16" s="6">
        <v>3</v>
      </c>
      <c r="Q16" s="11">
        <v>0</v>
      </c>
      <c r="R16" s="8">
        <v>1</v>
      </c>
      <c r="S16" s="6">
        <v>3</v>
      </c>
      <c r="T16" s="8">
        <v>1</v>
      </c>
      <c r="U16" s="10">
        <v>0</v>
      </c>
      <c r="V16" s="45">
        <f>SUM(B16:U16)</f>
        <v>28</v>
      </c>
      <c r="W16" s="46">
        <f>ROUND((V16/60)*100,0)</f>
        <v>47</v>
      </c>
    </row>
    <row r="17" spans="1:23" ht="13.5" thickBot="1">
      <c r="A17" s="15" t="s">
        <v>293</v>
      </c>
      <c r="B17" s="6">
        <v>3</v>
      </c>
      <c r="C17" s="8">
        <v>1</v>
      </c>
      <c r="D17" s="8">
        <v>1</v>
      </c>
      <c r="E17" s="6">
        <v>3</v>
      </c>
      <c r="F17" s="11">
        <v>0</v>
      </c>
      <c r="G17" s="6">
        <v>3</v>
      </c>
      <c r="H17" s="6">
        <v>3</v>
      </c>
      <c r="I17" s="11">
        <v>0</v>
      </c>
      <c r="J17" s="6">
        <v>3</v>
      </c>
      <c r="K17" s="8">
        <v>1</v>
      </c>
      <c r="L17" s="11">
        <v>0</v>
      </c>
      <c r="M17" s="11">
        <v>0</v>
      </c>
      <c r="N17" s="6">
        <v>3</v>
      </c>
      <c r="O17" s="11">
        <v>0</v>
      </c>
      <c r="P17" s="11">
        <v>0</v>
      </c>
      <c r="Q17" s="11">
        <v>0</v>
      </c>
      <c r="R17" s="8">
        <v>1</v>
      </c>
      <c r="S17" s="11">
        <v>0</v>
      </c>
      <c r="T17" s="8">
        <v>1</v>
      </c>
      <c r="U17" s="10">
        <v>0</v>
      </c>
      <c r="V17" s="45">
        <f>SUM(B17:U17)</f>
        <v>23</v>
      </c>
      <c r="W17" s="46">
        <f>ROUND((V17/60)*100,0)</f>
        <v>38</v>
      </c>
    </row>
  </sheetData>
  <sheetProtection/>
  <mergeCells count="1">
    <mergeCell ref="A1:W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8" sqref="A18:IV31"/>
    </sheetView>
  </sheetViews>
  <sheetFormatPr defaultColWidth="9.140625" defaultRowHeight="12.75"/>
  <cols>
    <col min="1" max="1" width="15.7109375" style="0" bestFit="1" customWidth="1"/>
    <col min="2" max="19" width="13.7109375" style="0" customWidth="1"/>
  </cols>
  <sheetData>
    <row r="1" spans="1:21" ht="15.75" thickBot="1">
      <c r="A1" s="58" t="s">
        <v>386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230.25" thickBot="1">
      <c r="A2" s="18"/>
      <c r="B2" s="2" t="s">
        <v>385</v>
      </c>
      <c r="C2" s="2" t="s">
        <v>370</v>
      </c>
      <c r="D2" s="2" t="s">
        <v>371</v>
      </c>
      <c r="E2" s="2" t="s">
        <v>372</v>
      </c>
      <c r="F2" s="2" t="s">
        <v>373</v>
      </c>
      <c r="G2" s="2" t="s">
        <v>374</v>
      </c>
      <c r="H2" s="2" t="s">
        <v>375</v>
      </c>
      <c r="I2" s="2" t="s">
        <v>365</v>
      </c>
      <c r="J2" s="2" t="s">
        <v>376</v>
      </c>
      <c r="K2" s="2" t="s">
        <v>377</v>
      </c>
      <c r="L2" s="2" t="s">
        <v>378</v>
      </c>
      <c r="M2" s="2" t="s">
        <v>379</v>
      </c>
      <c r="N2" s="2" t="s">
        <v>384</v>
      </c>
      <c r="O2" s="2" t="s">
        <v>380</v>
      </c>
      <c r="P2" s="2" t="s">
        <v>381</v>
      </c>
      <c r="Q2" s="2" t="s">
        <v>382</v>
      </c>
      <c r="R2" s="2" t="s">
        <v>383</v>
      </c>
      <c r="S2" s="2" t="s">
        <v>72</v>
      </c>
      <c r="T2" s="5" t="s">
        <v>387</v>
      </c>
      <c r="U2" s="5" t="s">
        <v>308</v>
      </c>
    </row>
    <row r="3" spans="1:21" ht="13.5" thickBot="1">
      <c r="A3" s="15" t="s">
        <v>9</v>
      </c>
      <c r="B3" s="6">
        <v>3</v>
      </c>
      <c r="C3" s="6">
        <v>3</v>
      </c>
      <c r="D3" s="8">
        <v>1</v>
      </c>
      <c r="E3" s="11">
        <v>0</v>
      </c>
      <c r="F3" s="8">
        <v>1</v>
      </c>
      <c r="G3" s="8">
        <v>1</v>
      </c>
      <c r="H3" s="8">
        <v>1</v>
      </c>
      <c r="I3" s="8">
        <v>1</v>
      </c>
      <c r="J3" s="6">
        <v>3</v>
      </c>
      <c r="K3" s="6">
        <v>3</v>
      </c>
      <c r="L3" s="6">
        <v>3</v>
      </c>
      <c r="M3" s="8">
        <v>1</v>
      </c>
      <c r="N3" s="6">
        <v>3</v>
      </c>
      <c r="O3" s="6">
        <v>3</v>
      </c>
      <c r="P3" s="6">
        <v>3</v>
      </c>
      <c r="Q3" s="6">
        <v>3</v>
      </c>
      <c r="R3" s="8">
        <v>1</v>
      </c>
      <c r="S3" s="10">
        <v>0</v>
      </c>
      <c r="T3" s="45">
        <f aca="true" t="shared" si="0" ref="T3:T8">SUM(B3:S3)</f>
        <v>34</v>
      </c>
      <c r="U3" s="46">
        <f aca="true" t="shared" si="1" ref="U3:U8">ROUND((T3/54)*100,0)</f>
        <v>63</v>
      </c>
    </row>
    <row r="4" spans="1:21" ht="13.5" thickBot="1">
      <c r="A4" s="15" t="s">
        <v>18</v>
      </c>
      <c r="B4" s="6">
        <v>3</v>
      </c>
      <c r="C4" s="8">
        <v>1</v>
      </c>
      <c r="D4" s="6">
        <v>3</v>
      </c>
      <c r="E4" s="6">
        <v>3</v>
      </c>
      <c r="F4" s="6">
        <v>3</v>
      </c>
      <c r="G4" s="8">
        <v>1</v>
      </c>
      <c r="H4" s="6">
        <v>3</v>
      </c>
      <c r="I4" s="8">
        <v>1</v>
      </c>
      <c r="J4" s="6">
        <v>3</v>
      </c>
      <c r="K4" s="8">
        <v>1</v>
      </c>
      <c r="L4" s="6">
        <v>3</v>
      </c>
      <c r="M4" s="6">
        <v>3</v>
      </c>
      <c r="N4" s="6">
        <v>3</v>
      </c>
      <c r="O4" s="11">
        <v>0</v>
      </c>
      <c r="P4" s="6">
        <v>3</v>
      </c>
      <c r="Q4" s="6">
        <v>3</v>
      </c>
      <c r="R4" s="6">
        <v>3</v>
      </c>
      <c r="S4" s="10">
        <v>0</v>
      </c>
      <c r="T4" s="45">
        <f t="shared" si="0"/>
        <v>40</v>
      </c>
      <c r="U4" s="46">
        <f t="shared" si="1"/>
        <v>74</v>
      </c>
    </row>
    <row r="5" spans="1:21" ht="13.5" thickBot="1">
      <c r="A5" s="15" t="s">
        <v>41</v>
      </c>
      <c r="B5" s="6">
        <v>3</v>
      </c>
      <c r="C5" s="6">
        <v>3</v>
      </c>
      <c r="D5" s="6">
        <v>3</v>
      </c>
      <c r="E5" s="6">
        <v>3</v>
      </c>
      <c r="F5" s="11">
        <v>0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6">
        <v>3</v>
      </c>
      <c r="M5" s="8">
        <v>1</v>
      </c>
      <c r="N5" s="11">
        <v>0</v>
      </c>
      <c r="O5" s="6">
        <v>3</v>
      </c>
      <c r="P5" s="6">
        <v>3</v>
      </c>
      <c r="Q5" s="6">
        <v>3</v>
      </c>
      <c r="R5" s="6">
        <v>3</v>
      </c>
      <c r="S5" s="7">
        <v>3</v>
      </c>
      <c r="T5" s="45">
        <f t="shared" si="0"/>
        <v>36</v>
      </c>
      <c r="U5" s="46">
        <f t="shared" si="1"/>
        <v>67</v>
      </c>
    </row>
    <row r="6" spans="1:21" ht="13.5" thickBot="1">
      <c r="A6" s="15" t="s">
        <v>47</v>
      </c>
      <c r="B6" s="6">
        <v>3</v>
      </c>
      <c r="C6" s="11">
        <v>0</v>
      </c>
      <c r="D6" s="11">
        <v>0</v>
      </c>
      <c r="E6" s="6">
        <v>3</v>
      </c>
      <c r="F6" s="11">
        <v>0</v>
      </c>
      <c r="G6" s="8">
        <v>1</v>
      </c>
      <c r="H6" s="11">
        <v>0</v>
      </c>
      <c r="I6" s="8">
        <v>1</v>
      </c>
      <c r="J6" s="8">
        <v>1</v>
      </c>
      <c r="K6" s="11">
        <v>0</v>
      </c>
      <c r="L6" s="11">
        <v>0</v>
      </c>
      <c r="M6" s="11">
        <v>0</v>
      </c>
      <c r="N6" s="11">
        <v>0</v>
      </c>
      <c r="O6" s="6">
        <v>3</v>
      </c>
      <c r="P6" s="11">
        <v>0</v>
      </c>
      <c r="Q6" s="6">
        <v>3</v>
      </c>
      <c r="R6" s="6">
        <v>3</v>
      </c>
      <c r="S6" s="10">
        <v>0</v>
      </c>
      <c r="T6" s="45">
        <f t="shared" si="0"/>
        <v>18</v>
      </c>
      <c r="U6" s="46">
        <f t="shared" si="1"/>
        <v>33</v>
      </c>
    </row>
    <row r="7" spans="1:21" ht="13.5" thickBot="1">
      <c r="A7" s="15" t="s">
        <v>86</v>
      </c>
      <c r="B7" s="6">
        <v>3</v>
      </c>
      <c r="C7" s="6">
        <v>3</v>
      </c>
      <c r="D7" s="6">
        <v>3</v>
      </c>
      <c r="E7" s="6">
        <v>3</v>
      </c>
      <c r="F7" s="6">
        <v>3</v>
      </c>
      <c r="G7" s="6">
        <v>3</v>
      </c>
      <c r="H7" s="6">
        <v>3</v>
      </c>
      <c r="I7" s="6">
        <v>3</v>
      </c>
      <c r="J7" s="6">
        <v>3</v>
      </c>
      <c r="K7" s="6">
        <v>3</v>
      </c>
      <c r="L7" s="6">
        <v>3</v>
      </c>
      <c r="M7" s="6">
        <v>3</v>
      </c>
      <c r="N7" s="6">
        <v>3</v>
      </c>
      <c r="O7" s="6">
        <v>3</v>
      </c>
      <c r="P7" s="6">
        <v>3</v>
      </c>
      <c r="Q7" s="6">
        <v>3</v>
      </c>
      <c r="R7" s="6">
        <v>3</v>
      </c>
      <c r="S7" s="7">
        <v>3</v>
      </c>
      <c r="T7" s="45">
        <f t="shared" si="0"/>
        <v>54</v>
      </c>
      <c r="U7" s="46">
        <f t="shared" si="1"/>
        <v>100</v>
      </c>
    </row>
    <row r="8" spans="1:21" ht="13.5" thickBot="1">
      <c r="A8" s="15" t="s">
        <v>135</v>
      </c>
      <c r="B8" s="6">
        <v>3</v>
      </c>
      <c r="C8" s="6">
        <v>3</v>
      </c>
      <c r="D8" s="11">
        <v>0</v>
      </c>
      <c r="E8" s="6">
        <v>3</v>
      </c>
      <c r="F8" s="8">
        <v>1</v>
      </c>
      <c r="G8" s="6">
        <v>3</v>
      </c>
      <c r="H8" s="6">
        <v>3</v>
      </c>
      <c r="I8" s="6">
        <v>3</v>
      </c>
      <c r="J8" s="8">
        <v>1</v>
      </c>
      <c r="K8" s="6">
        <v>3</v>
      </c>
      <c r="L8" s="6">
        <v>3</v>
      </c>
      <c r="M8" s="6">
        <v>3</v>
      </c>
      <c r="N8" s="11">
        <v>0</v>
      </c>
      <c r="O8" s="8">
        <v>1</v>
      </c>
      <c r="P8" s="6">
        <v>3</v>
      </c>
      <c r="Q8" s="6">
        <v>3</v>
      </c>
      <c r="R8" s="6">
        <v>3</v>
      </c>
      <c r="S8" s="10">
        <v>0</v>
      </c>
      <c r="T8" s="45">
        <f t="shared" si="0"/>
        <v>39</v>
      </c>
      <c r="U8" s="46">
        <f t="shared" si="1"/>
        <v>72</v>
      </c>
    </row>
    <row r="9" spans="1:21" ht="13.5" thickBot="1">
      <c r="A9" s="15" t="s">
        <v>147</v>
      </c>
      <c r="B9" s="6">
        <v>3</v>
      </c>
      <c r="C9" s="6">
        <v>3</v>
      </c>
      <c r="D9" s="6">
        <v>3</v>
      </c>
      <c r="E9" s="6">
        <v>3</v>
      </c>
      <c r="F9" s="6">
        <v>3</v>
      </c>
      <c r="G9" s="8">
        <v>1</v>
      </c>
      <c r="H9" s="8">
        <v>1</v>
      </c>
      <c r="I9" s="8">
        <v>1</v>
      </c>
      <c r="J9" s="6">
        <v>3</v>
      </c>
      <c r="K9" s="6">
        <v>3</v>
      </c>
      <c r="L9" s="6">
        <v>3</v>
      </c>
      <c r="M9" s="6">
        <v>3</v>
      </c>
      <c r="N9" s="6">
        <v>3</v>
      </c>
      <c r="O9" s="6">
        <v>3</v>
      </c>
      <c r="P9" s="6">
        <v>3</v>
      </c>
      <c r="Q9" s="6">
        <v>3</v>
      </c>
      <c r="R9" s="6">
        <v>3</v>
      </c>
      <c r="S9" s="7">
        <v>3</v>
      </c>
      <c r="T9" s="45">
        <f aca="true" t="shared" si="2" ref="T9:T14">SUM(B9:S9)</f>
        <v>48</v>
      </c>
      <c r="U9" s="46">
        <f aca="true" t="shared" si="3" ref="U9:U14">ROUND((T9/54)*100,0)</f>
        <v>89</v>
      </c>
    </row>
    <row r="10" spans="1:21" ht="13.5" thickBot="1">
      <c r="A10" s="15" t="s">
        <v>153</v>
      </c>
      <c r="B10" s="11">
        <v>0</v>
      </c>
      <c r="C10" s="6">
        <v>3</v>
      </c>
      <c r="D10" s="6">
        <v>3</v>
      </c>
      <c r="E10" s="6">
        <v>3</v>
      </c>
      <c r="F10" s="6">
        <v>3</v>
      </c>
      <c r="G10" s="6">
        <v>3</v>
      </c>
      <c r="H10" s="8">
        <v>1</v>
      </c>
      <c r="I10" s="6">
        <v>3</v>
      </c>
      <c r="J10" s="6">
        <v>3</v>
      </c>
      <c r="K10" s="8">
        <v>1</v>
      </c>
      <c r="L10" s="6">
        <v>3</v>
      </c>
      <c r="M10" s="6">
        <v>3</v>
      </c>
      <c r="N10" s="6">
        <v>3</v>
      </c>
      <c r="O10" s="6">
        <v>3</v>
      </c>
      <c r="P10" s="6">
        <v>3</v>
      </c>
      <c r="Q10" s="6">
        <v>3</v>
      </c>
      <c r="R10" s="6">
        <v>3</v>
      </c>
      <c r="S10" s="10">
        <v>0</v>
      </c>
      <c r="T10" s="45">
        <f t="shared" si="2"/>
        <v>44</v>
      </c>
      <c r="U10" s="46">
        <f t="shared" si="3"/>
        <v>81</v>
      </c>
    </row>
    <row r="11" spans="1:21" ht="13.5" thickBot="1">
      <c r="A11" s="15" t="s">
        <v>160</v>
      </c>
      <c r="B11" s="6">
        <v>3</v>
      </c>
      <c r="C11" s="6">
        <v>3</v>
      </c>
      <c r="D11" s="6">
        <v>3</v>
      </c>
      <c r="E11" s="6">
        <v>3</v>
      </c>
      <c r="F11" s="11">
        <v>0</v>
      </c>
      <c r="G11" s="6">
        <v>3</v>
      </c>
      <c r="H11" s="6">
        <v>3</v>
      </c>
      <c r="I11" s="6">
        <v>3</v>
      </c>
      <c r="J11" s="6">
        <v>3</v>
      </c>
      <c r="K11" s="6">
        <v>3</v>
      </c>
      <c r="L11" s="6">
        <v>3</v>
      </c>
      <c r="M11" s="6">
        <v>3</v>
      </c>
      <c r="N11" s="6">
        <v>3</v>
      </c>
      <c r="O11" s="6">
        <v>3</v>
      </c>
      <c r="P11" s="6">
        <v>3</v>
      </c>
      <c r="Q11" s="6">
        <v>3</v>
      </c>
      <c r="R11" s="6">
        <v>3</v>
      </c>
      <c r="S11" s="7">
        <v>3</v>
      </c>
      <c r="T11" s="45">
        <f t="shared" si="2"/>
        <v>51</v>
      </c>
      <c r="U11" s="46">
        <f t="shared" si="3"/>
        <v>94</v>
      </c>
    </row>
    <row r="12" spans="1:21" ht="13.5" thickBot="1">
      <c r="A12" s="15" t="s">
        <v>183</v>
      </c>
      <c r="B12" s="6">
        <v>3</v>
      </c>
      <c r="C12" s="6">
        <v>3</v>
      </c>
      <c r="D12" s="11">
        <v>0</v>
      </c>
      <c r="E12" s="6">
        <v>3</v>
      </c>
      <c r="F12" s="6">
        <v>3</v>
      </c>
      <c r="G12" s="6">
        <v>3</v>
      </c>
      <c r="H12" s="6">
        <v>3</v>
      </c>
      <c r="I12" s="6">
        <v>3</v>
      </c>
      <c r="J12" s="8">
        <v>1</v>
      </c>
      <c r="K12" s="11">
        <v>0</v>
      </c>
      <c r="L12" s="6">
        <v>3</v>
      </c>
      <c r="M12" s="6">
        <v>3</v>
      </c>
      <c r="N12" s="11">
        <v>0</v>
      </c>
      <c r="O12" s="6">
        <v>3</v>
      </c>
      <c r="P12" s="6">
        <v>3</v>
      </c>
      <c r="Q12" s="6">
        <v>3</v>
      </c>
      <c r="R12" s="6">
        <v>3</v>
      </c>
      <c r="S12" s="7">
        <v>3</v>
      </c>
      <c r="T12" s="45">
        <f t="shared" si="2"/>
        <v>43</v>
      </c>
      <c r="U12" s="46">
        <f t="shared" si="3"/>
        <v>80</v>
      </c>
    </row>
    <row r="13" spans="1:21" ht="13.5" thickBot="1">
      <c r="A13" s="15" t="s">
        <v>196</v>
      </c>
      <c r="B13" s="6">
        <v>3</v>
      </c>
      <c r="C13" s="6">
        <v>3</v>
      </c>
      <c r="D13" s="11">
        <v>0</v>
      </c>
      <c r="E13" s="6">
        <v>3</v>
      </c>
      <c r="F13" s="6">
        <v>3</v>
      </c>
      <c r="G13" s="6">
        <v>3</v>
      </c>
      <c r="H13" s="6">
        <v>3</v>
      </c>
      <c r="I13" s="6">
        <v>3</v>
      </c>
      <c r="J13" s="6">
        <v>3</v>
      </c>
      <c r="K13" s="6">
        <v>3</v>
      </c>
      <c r="L13" s="11">
        <v>0</v>
      </c>
      <c r="M13" s="6">
        <v>3</v>
      </c>
      <c r="N13" s="11">
        <v>0</v>
      </c>
      <c r="O13" s="6">
        <v>3</v>
      </c>
      <c r="P13" s="6">
        <v>3</v>
      </c>
      <c r="Q13" s="6">
        <v>3</v>
      </c>
      <c r="R13" s="6">
        <v>3</v>
      </c>
      <c r="S13" s="10">
        <v>0</v>
      </c>
      <c r="T13" s="45">
        <f t="shared" si="2"/>
        <v>42</v>
      </c>
      <c r="U13" s="46">
        <f t="shared" si="3"/>
        <v>78</v>
      </c>
    </row>
    <row r="14" spans="1:21" ht="13.5" thickBot="1">
      <c r="A14" s="15" t="s">
        <v>208</v>
      </c>
      <c r="B14" s="11">
        <v>0</v>
      </c>
      <c r="C14" s="6">
        <v>3</v>
      </c>
      <c r="D14" s="11">
        <v>0</v>
      </c>
      <c r="E14" s="6">
        <v>3</v>
      </c>
      <c r="F14" s="6">
        <v>3</v>
      </c>
      <c r="G14" s="8">
        <v>1</v>
      </c>
      <c r="H14" s="6">
        <v>3</v>
      </c>
      <c r="I14" s="8">
        <v>1</v>
      </c>
      <c r="J14" s="6">
        <v>3</v>
      </c>
      <c r="K14" s="11">
        <v>0</v>
      </c>
      <c r="L14" s="6">
        <v>3</v>
      </c>
      <c r="M14" s="6">
        <v>3</v>
      </c>
      <c r="N14" s="11">
        <v>0</v>
      </c>
      <c r="O14" s="8">
        <v>1</v>
      </c>
      <c r="P14" s="6">
        <v>3</v>
      </c>
      <c r="Q14" s="6">
        <v>3</v>
      </c>
      <c r="R14" s="6">
        <v>3</v>
      </c>
      <c r="S14" s="10">
        <v>0</v>
      </c>
      <c r="T14" s="45">
        <f t="shared" si="2"/>
        <v>33</v>
      </c>
      <c r="U14" s="46">
        <f t="shared" si="3"/>
        <v>61</v>
      </c>
    </row>
    <row r="15" spans="1:21" ht="13.5" thickBot="1">
      <c r="A15" s="15" t="s">
        <v>230</v>
      </c>
      <c r="B15" s="8">
        <v>1</v>
      </c>
      <c r="C15" s="11">
        <v>0</v>
      </c>
      <c r="D15" s="6">
        <v>3</v>
      </c>
      <c r="E15" s="6">
        <v>3</v>
      </c>
      <c r="F15" s="11">
        <v>0</v>
      </c>
      <c r="G15" s="6">
        <v>3</v>
      </c>
      <c r="H15" s="6">
        <v>3</v>
      </c>
      <c r="I15" s="6">
        <v>3</v>
      </c>
      <c r="J15" s="6">
        <v>3</v>
      </c>
      <c r="K15" s="6">
        <v>3</v>
      </c>
      <c r="L15" s="6">
        <v>3</v>
      </c>
      <c r="M15" s="11">
        <v>0</v>
      </c>
      <c r="N15" s="11">
        <v>0</v>
      </c>
      <c r="O15" s="6">
        <v>3</v>
      </c>
      <c r="P15" s="11">
        <v>0</v>
      </c>
      <c r="Q15" s="6">
        <v>3</v>
      </c>
      <c r="R15" s="6">
        <v>3</v>
      </c>
      <c r="S15" s="7">
        <v>3</v>
      </c>
      <c r="T15" s="45">
        <f>SUM(B15:S15)</f>
        <v>37</v>
      </c>
      <c r="U15" s="46">
        <f>ROUND((T15/54)*100,0)</f>
        <v>69</v>
      </c>
    </row>
    <row r="16" spans="1:21" ht="13.5" thickBot="1">
      <c r="A16" s="15" t="s">
        <v>265</v>
      </c>
      <c r="B16" s="6">
        <v>3</v>
      </c>
      <c r="C16" s="6">
        <v>3</v>
      </c>
      <c r="D16" s="6">
        <v>3</v>
      </c>
      <c r="E16" s="6">
        <v>3</v>
      </c>
      <c r="F16" s="8">
        <v>1</v>
      </c>
      <c r="G16" s="6">
        <v>3</v>
      </c>
      <c r="H16" s="6">
        <v>3</v>
      </c>
      <c r="I16" s="6">
        <v>3</v>
      </c>
      <c r="J16" s="6">
        <v>3</v>
      </c>
      <c r="K16" s="11">
        <v>0</v>
      </c>
      <c r="L16" s="6">
        <v>3</v>
      </c>
      <c r="M16" s="8">
        <v>1</v>
      </c>
      <c r="N16" s="11">
        <v>0</v>
      </c>
      <c r="O16" s="6">
        <v>3</v>
      </c>
      <c r="P16" s="6">
        <v>3</v>
      </c>
      <c r="Q16" s="6">
        <v>3</v>
      </c>
      <c r="R16" s="6">
        <v>3</v>
      </c>
      <c r="S16" s="10">
        <v>0</v>
      </c>
      <c r="T16" s="45">
        <f>SUM(B16:S16)</f>
        <v>41</v>
      </c>
      <c r="U16" s="46">
        <f>ROUND((T16/54)*100,0)</f>
        <v>76</v>
      </c>
    </row>
    <row r="17" spans="1:21" ht="13.5" thickBot="1">
      <c r="A17" s="15" t="s">
        <v>293</v>
      </c>
      <c r="B17" s="8">
        <v>1</v>
      </c>
      <c r="C17" s="11">
        <v>0</v>
      </c>
      <c r="D17" s="8">
        <v>1</v>
      </c>
      <c r="E17" s="6">
        <v>3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11">
        <v>0</v>
      </c>
      <c r="L17" s="11">
        <v>0</v>
      </c>
      <c r="M17" s="11">
        <v>0</v>
      </c>
      <c r="N17" s="11">
        <v>0</v>
      </c>
      <c r="O17" s="8">
        <v>1</v>
      </c>
      <c r="P17" s="6">
        <v>3</v>
      </c>
      <c r="Q17" s="11">
        <v>0</v>
      </c>
      <c r="R17" s="6">
        <v>3</v>
      </c>
      <c r="S17" s="10">
        <v>0</v>
      </c>
      <c r="T17" s="45">
        <f>SUM(B17:S17)</f>
        <v>17</v>
      </c>
      <c r="U17" s="46">
        <f>ROUND((T17/54)*100,0)</f>
        <v>31</v>
      </c>
    </row>
  </sheetData>
  <sheetProtection/>
  <mergeCells count="1">
    <mergeCell ref="A1:U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8" sqref="A18:IV31"/>
    </sheetView>
  </sheetViews>
  <sheetFormatPr defaultColWidth="9.140625" defaultRowHeight="12.75"/>
  <cols>
    <col min="1" max="1" width="15.7109375" style="0" bestFit="1" customWidth="1"/>
    <col min="2" max="2" width="14.140625" style="0" customWidth="1"/>
    <col min="3" max="19" width="13.7109375" style="0" customWidth="1"/>
  </cols>
  <sheetData>
    <row r="1" spans="1:21" ht="15.75" thickBot="1">
      <c r="A1" s="58" t="s">
        <v>403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243" thickBot="1">
      <c r="A2" s="18"/>
      <c r="B2" s="2" t="s">
        <v>402</v>
      </c>
      <c r="C2" s="2" t="s">
        <v>388</v>
      </c>
      <c r="D2" s="2" t="s">
        <v>389</v>
      </c>
      <c r="E2" s="2" t="s">
        <v>390</v>
      </c>
      <c r="F2" s="2" t="s">
        <v>391</v>
      </c>
      <c r="G2" s="2" t="s">
        <v>392</v>
      </c>
      <c r="H2" s="2" t="s">
        <v>382</v>
      </c>
      <c r="I2" s="2" t="s">
        <v>393</v>
      </c>
      <c r="J2" s="2" t="s">
        <v>394</v>
      </c>
      <c r="K2" s="2" t="s">
        <v>395</v>
      </c>
      <c r="L2" s="2" t="s">
        <v>377</v>
      </c>
      <c r="M2" s="2" t="s">
        <v>396</v>
      </c>
      <c r="N2" s="2" t="s">
        <v>397</v>
      </c>
      <c r="O2" s="2" t="s">
        <v>398</v>
      </c>
      <c r="P2" s="2" t="s">
        <v>399</v>
      </c>
      <c r="Q2" s="2" t="s">
        <v>400</v>
      </c>
      <c r="R2" s="2" t="s">
        <v>401</v>
      </c>
      <c r="S2" s="2" t="s">
        <v>72</v>
      </c>
      <c r="T2" s="5" t="s">
        <v>387</v>
      </c>
      <c r="U2" s="5" t="s">
        <v>308</v>
      </c>
    </row>
    <row r="3" spans="1:21" ht="13.5" thickBot="1">
      <c r="A3" s="15" t="s">
        <v>9</v>
      </c>
      <c r="B3" s="6">
        <v>3</v>
      </c>
      <c r="C3" s="6">
        <v>3</v>
      </c>
      <c r="D3" s="6">
        <v>3</v>
      </c>
      <c r="E3" s="11">
        <v>0</v>
      </c>
      <c r="F3" s="6">
        <v>3</v>
      </c>
      <c r="G3" s="6">
        <v>3</v>
      </c>
      <c r="H3" s="6">
        <v>3</v>
      </c>
      <c r="I3" s="11">
        <v>0</v>
      </c>
      <c r="J3" s="6">
        <v>3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7">
        <v>3</v>
      </c>
      <c r="T3" s="45">
        <f aca="true" t="shared" si="0" ref="T3:T8">SUM(B3:S3)</f>
        <v>24</v>
      </c>
      <c r="U3" s="46">
        <f aca="true" t="shared" si="1" ref="U3:U8">ROUND((T3/54)*100,0)</f>
        <v>44</v>
      </c>
    </row>
    <row r="4" spans="1:21" ht="13.5" thickBot="1">
      <c r="A4" s="15" t="s">
        <v>18</v>
      </c>
      <c r="B4" s="6">
        <v>3</v>
      </c>
      <c r="C4" s="6">
        <v>3</v>
      </c>
      <c r="D4" s="8">
        <v>1</v>
      </c>
      <c r="E4" s="6">
        <v>3</v>
      </c>
      <c r="F4" s="11">
        <v>0</v>
      </c>
      <c r="G4" s="6">
        <v>3</v>
      </c>
      <c r="H4" s="6">
        <v>3</v>
      </c>
      <c r="I4" s="6">
        <v>3</v>
      </c>
      <c r="J4" s="6">
        <v>3</v>
      </c>
      <c r="K4" s="11">
        <v>0</v>
      </c>
      <c r="L4" s="6">
        <v>3</v>
      </c>
      <c r="M4" s="6">
        <v>3</v>
      </c>
      <c r="N4" s="8">
        <v>1</v>
      </c>
      <c r="O4" s="6">
        <v>3</v>
      </c>
      <c r="P4" s="8">
        <v>1</v>
      </c>
      <c r="Q4" s="6">
        <v>3</v>
      </c>
      <c r="R4" s="6">
        <v>3</v>
      </c>
      <c r="S4" s="7">
        <v>3</v>
      </c>
      <c r="T4" s="45">
        <f t="shared" si="0"/>
        <v>42</v>
      </c>
      <c r="U4" s="46">
        <f t="shared" si="1"/>
        <v>78</v>
      </c>
    </row>
    <row r="5" spans="1:21" ht="13.5" thickBot="1">
      <c r="A5" s="15" t="s">
        <v>41</v>
      </c>
      <c r="B5" s="6">
        <v>3</v>
      </c>
      <c r="C5" s="6">
        <v>3</v>
      </c>
      <c r="D5" s="6">
        <v>3</v>
      </c>
      <c r="E5" s="6">
        <v>3</v>
      </c>
      <c r="F5" s="6">
        <v>3</v>
      </c>
      <c r="G5" s="6">
        <v>3</v>
      </c>
      <c r="H5" s="6">
        <v>3</v>
      </c>
      <c r="I5" s="8">
        <v>1</v>
      </c>
      <c r="J5" s="6">
        <v>3</v>
      </c>
      <c r="K5" s="11">
        <v>0</v>
      </c>
      <c r="L5" s="6">
        <v>3</v>
      </c>
      <c r="M5" s="8">
        <v>1</v>
      </c>
      <c r="N5" s="11">
        <v>0</v>
      </c>
      <c r="O5" s="6">
        <v>3</v>
      </c>
      <c r="P5" s="6">
        <v>3</v>
      </c>
      <c r="Q5" s="6">
        <v>3</v>
      </c>
      <c r="R5" s="6">
        <v>3</v>
      </c>
      <c r="S5" s="7">
        <v>3</v>
      </c>
      <c r="T5" s="45">
        <f t="shared" si="0"/>
        <v>44</v>
      </c>
      <c r="U5" s="46">
        <f t="shared" si="1"/>
        <v>81</v>
      </c>
    </row>
    <row r="6" spans="1:21" ht="13.5" thickBot="1">
      <c r="A6" s="15" t="s">
        <v>47</v>
      </c>
      <c r="B6" s="11">
        <v>0</v>
      </c>
      <c r="C6" s="11">
        <v>0</v>
      </c>
      <c r="D6" s="6">
        <v>3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6">
        <v>3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7">
        <v>3</v>
      </c>
      <c r="T6" s="45">
        <f t="shared" si="0"/>
        <v>9</v>
      </c>
      <c r="U6" s="46">
        <f t="shared" si="1"/>
        <v>17</v>
      </c>
    </row>
    <row r="7" spans="1:21" ht="13.5" thickBot="1">
      <c r="A7" s="15" t="s">
        <v>86</v>
      </c>
      <c r="B7" s="6">
        <v>3</v>
      </c>
      <c r="C7" s="6">
        <v>3</v>
      </c>
      <c r="D7" s="11">
        <v>0</v>
      </c>
      <c r="E7" s="6">
        <v>3</v>
      </c>
      <c r="F7" s="11">
        <v>0</v>
      </c>
      <c r="G7" s="6">
        <v>3</v>
      </c>
      <c r="H7" s="6">
        <v>3</v>
      </c>
      <c r="I7" s="6">
        <v>3</v>
      </c>
      <c r="J7" s="6">
        <v>3</v>
      </c>
      <c r="K7" s="11">
        <v>0</v>
      </c>
      <c r="L7" s="6">
        <v>3</v>
      </c>
      <c r="M7" s="6">
        <v>3</v>
      </c>
      <c r="N7" s="6">
        <v>3</v>
      </c>
      <c r="O7" s="6">
        <v>3</v>
      </c>
      <c r="P7" s="11">
        <v>0</v>
      </c>
      <c r="Q7" s="8">
        <v>1</v>
      </c>
      <c r="R7" s="6">
        <v>3</v>
      </c>
      <c r="S7" s="7">
        <v>3</v>
      </c>
      <c r="T7" s="45">
        <f t="shared" si="0"/>
        <v>40</v>
      </c>
      <c r="U7" s="46">
        <f t="shared" si="1"/>
        <v>74</v>
      </c>
    </row>
    <row r="8" spans="1:21" ht="13.5" thickBot="1">
      <c r="A8" s="15" t="s">
        <v>135</v>
      </c>
      <c r="B8" s="6">
        <v>3</v>
      </c>
      <c r="C8" s="6">
        <v>3</v>
      </c>
      <c r="D8" s="11">
        <v>0</v>
      </c>
      <c r="E8" s="11">
        <v>0</v>
      </c>
      <c r="F8" s="6">
        <v>3</v>
      </c>
      <c r="G8" s="6">
        <v>3</v>
      </c>
      <c r="H8" s="6">
        <v>3</v>
      </c>
      <c r="I8" s="6">
        <v>3</v>
      </c>
      <c r="J8" s="6">
        <v>3</v>
      </c>
      <c r="K8" s="11">
        <v>0</v>
      </c>
      <c r="L8" s="6">
        <v>3</v>
      </c>
      <c r="M8" s="6">
        <v>3</v>
      </c>
      <c r="N8" s="11">
        <v>0</v>
      </c>
      <c r="O8" s="6">
        <v>3</v>
      </c>
      <c r="P8" s="6">
        <v>3</v>
      </c>
      <c r="Q8" s="6">
        <v>3</v>
      </c>
      <c r="R8" s="11">
        <v>0</v>
      </c>
      <c r="S8" s="7">
        <v>3</v>
      </c>
      <c r="T8" s="45">
        <f t="shared" si="0"/>
        <v>39</v>
      </c>
      <c r="U8" s="46">
        <f t="shared" si="1"/>
        <v>72</v>
      </c>
    </row>
    <row r="9" spans="1:21" ht="13.5" thickBot="1">
      <c r="A9" s="15" t="s">
        <v>147</v>
      </c>
      <c r="B9" s="6">
        <v>3</v>
      </c>
      <c r="C9" s="6">
        <v>3</v>
      </c>
      <c r="D9" s="11">
        <v>0</v>
      </c>
      <c r="E9" s="11">
        <v>0</v>
      </c>
      <c r="F9" s="11">
        <v>0</v>
      </c>
      <c r="G9" s="6">
        <v>3</v>
      </c>
      <c r="H9" s="6">
        <v>3</v>
      </c>
      <c r="I9" s="8">
        <v>1</v>
      </c>
      <c r="J9" s="6">
        <v>3</v>
      </c>
      <c r="K9" s="8">
        <v>1</v>
      </c>
      <c r="L9" s="8">
        <v>1</v>
      </c>
      <c r="M9" s="11">
        <v>0</v>
      </c>
      <c r="N9" s="11">
        <v>0</v>
      </c>
      <c r="O9" s="8">
        <v>1</v>
      </c>
      <c r="P9" s="11">
        <v>0</v>
      </c>
      <c r="Q9" s="8">
        <v>1</v>
      </c>
      <c r="R9" s="11">
        <v>0</v>
      </c>
      <c r="S9" s="7">
        <v>3</v>
      </c>
      <c r="T9" s="45">
        <f aca="true" t="shared" si="2" ref="T9:T14">SUM(B9:S9)</f>
        <v>23</v>
      </c>
      <c r="U9" s="46">
        <f aca="true" t="shared" si="3" ref="U9:U14">ROUND((T9/54)*100,0)</f>
        <v>43</v>
      </c>
    </row>
    <row r="10" spans="1:21" ht="13.5" thickBot="1">
      <c r="A10" s="15" t="s">
        <v>153</v>
      </c>
      <c r="B10" s="6">
        <v>3</v>
      </c>
      <c r="C10" s="6">
        <v>3</v>
      </c>
      <c r="D10" s="11">
        <v>0</v>
      </c>
      <c r="E10" s="11">
        <v>0</v>
      </c>
      <c r="F10" s="11">
        <v>0</v>
      </c>
      <c r="G10" s="6">
        <v>3</v>
      </c>
      <c r="H10" s="6">
        <v>3</v>
      </c>
      <c r="I10" s="8">
        <v>1</v>
      </c>
      <c r="J10" s="6">
        <v>3</v>
      </c>
      <c r="K10" s="11">
        <v>0</v>
      </c>
      <c r="L10" s="6">
        <v>3</v>
      </c>
      <c r="M10" s="6">
        <v>3</v>
      </c>
      <c r="N10" s="11">
        <v>0</v>
      </c>
      <c r="O10" s="6">
        <v>3</v>
      </c>
      <c r="P10" s="11">
        <v>0</v>
      </c>
      <c r="Q10" s="6">
        <v>3</v>
      </c>
      <c r="R10" s="11">
        <v>0</v>
      </c>
      <c r="S10" s="7">
        <v>3</v>
      </c>
      <c r="T10" s="45">
        <f t="shared" si="2"/>
        <v>31</v>
      </c>
      <c r="U10" s="46">
        <f t="shared" si="3"/>
        <v>57</v>
      </c>
    </row>
    <row r="11" spans="1:21" ht="13.5" thickBot="1">
      <c r="A11" s="15" t="s">
        <v>160</v>
      </c>
      <c r="B11" s="6">
        <v>3</v>
      </c>
      <c r="C11" s="6">
        <v>3</v>
      </c>
      <c r="D11" s="6">
        <v>3</v>
      </c>
      <c r="E11" s="11">
        <v>0</v>
      </c>
      <c r="F11" s="11">
        <v>0</v>
      </c>
      <c r="G11" s="6">
        <v>3</v>
      </c>
      <c r="H11" s="6">
        <v>3</v>
      </c>
      <c r="I11" s="11">
        <v>0</v>
      </c>
      <c r="J11" s="6">
        <v>3</v>
      </c>
      <c r="K11" s="6">
        <v>3</v>
      </c>
      <c r="L11" s="6">
        <v>3</v>
      </c>
      <c r="M11" s="6">
        <v>3</v>
      </c>
      <c r="N11" s="6">
        <v>3</v>
      </c>
      <c r="O11" s="11">
        <v>0</v>
      </c>
      <c r="P11" s="11">
        <v>0</v>
      </c>
      <c r="Q11" s="11">
        <v>0</v>
      </c>
      <c r="R11" s="6">
        <v>3</v>
      </c>
      <c r="S11" s="10">
        <v>0</v>
      </c>
      <c r="T11" s="45">
        <f t="shared" si="2"/>
        <v>33</v>
      </c>
      <c r="U11" s="46">
        <f t="shared" si="3"/>
        <v>61</v>
      </c>
    </row>
    <row r="12" spans="1:21" ht="13.5" thickBot="1">
      <c r="A12" s="15" t="s">
        <v>183</v>
      </c>
      <c r="B12" s="8">
        <v>1</v>
      </c>
      <c r="C12" s="11">
        <v>0</v>
      </c>
      <c r="D12" s="11">
        <v>0</v>
      </c>
      <c r="E12" s="11">
        <v>0</v>
      </c>
      <c r="F12" s="11">
        <v>0</v>
      </c>
      <c r="G12" s="6">
        <v>3</v>
      </c>
      <c r="H12" s="11">
        <v>0</v>
      </c>
      <c r="I12" s="11">
        <v>0</v>
      </c>
      <c r="J12" s="6">
        <v>3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7">
        <v>3</v>
      </c>
      <c r="T12" s="45">
        <f t="shared" si="2"/>
        <v>10</v>
      </c>
      <c r="U12" s="46">
        <f t="shared" si="3"/>
        <v>19</v>
      </c>
    </row>
    <row r="13" spans="1:21" ht="13.5" thickBot="1">
      <c r="A13" s="15" t="s">
        <v>196</v>
      </c>
      <c r="B13" s="6">
        <v>3</v>
      </c>
      <c r="C13" s="6">
        <v>3</v>
      </c>
      <c r="D13" s="6">
        <v>3</v>
      </c>
      <c r="E13" s="11">
        <v>0</v>
      </c>
      <c r="F13" s="11">
        <v>0</v>
      </c>
      <c r="G13" s="6">
        <v>3</v>
      </c>
      <c r="H13" s="6">
        <v>3</v>
      </c>
      <c r="I13" s="11">
        <v>0</v>
      </c>
      <c r="J13" s="6">
        <v>3</v>
      </c>
      <c r="K13" s="11">
        <v>0</v>
      </c>
      <c r="L13" s="6">
        <v>3</v>
      </c>
      <c r="M13" s="6">
        <v>3</v>
      </c>
      <c r="N13" s="11">
        <v>0</v>
      </c>
      <c r="O13" s="11">
        <v>0</v>
      </c>
      <c r="P13" s="11">
        <v>0</v>
      </c>
      <c r="Q13" s="6">
        <v>3</v>
      </c>
      <c r="R13" s="11">
        <v>0</v>
      </c>
      <c r="S13" s="7">
        <v>3</v>
      </c>
      <c r="T13" s="45">
        <f t="shared" si="2"/>
        <v>30</v>
      </c>
      <c r="U13" s="46">
        <f t="shared" si="3"/>
        <v>56</v>
      </c>
    </row>
    <row r="14" spans="1:21" ht="13.5" thickBot="1">
      <c r="A14" s="15" t="s">
        <v>208</v>
      </c>
      <c r="B14" s="11">
        <v>0</v>
      </c>
      <c r="C14" s="6">
        <v>3</v>
      </c>
      <c r="D14" s="8">
        <v>1</v>
      </c>
      <c r="E14" s="11">
        <v>0</v>
      </c>
      <c r="F14" s="11">
        <v>0</v>
      </c>
      <c r="G14" s="6">
        <v>3</v>
      </c>
      <c r="H14" s="11">
        <v>0</v>
      </c>
      <c r="I14" s="11">
        <v>0</v>
      </c>
      <c r="J14" s="6">
        <v>3</v>
      </c>
      <c r="K14" s="11">
        <v>0</v>
      </c>
      <c r="L14" s="6">
        <v>3</v>
      </c>
      <c r="M14" s="8">
        <v>1</v>
      </c>
      <c r="N14" s="11">
        <v>0</v>
      </c>
      <c r="O14" s="11">
        <v>0</v>
      </c>
      <c r="P14" s="11">
        <v>0</v>
      </c>
      <c r="Q14" s="6">
        <v>3</v>
      </c>
      <c r="R14" s="11">
        <v>0</v>
      </c>
      <c r="S14" s="7">
        <v>3</v>
      </c>
      <c r="T14" s="45">
        <f t="shared" si="2"/>
        <v>20</v>
      </c>
      <c r="U14" s="46">
        <f t="shared" si="3"/>
        <v>37</v>
      </c>
    </row>
    <row r="15" spans="1:21" ht="13.5" thickBot="1">
      <c r="A15" s="15" t="s">
        <v>230</v>
      </c>
      <c r="B15" s="6">
        <v>3</v>
      </c>
      <c r="C15" s="6">
        <v>3</v>
      </c>
      <c r="D15" s="8">
        <v>1</v>
      </c>
      <c r="E15" s="6">
        <v>3</v>
      </c>
      <c r="F15" s="11">
        <v>0</v>
      </c>
      <c r="G15" s="6">
        <v>3</v>
      </c>
      <c r="H15" s="6">
        <v>3</v>
      </c>
      <c r="I15" s="6">
        <v>3</v>
      </c>
      <c r="J15" s="6">
        <v>3</v>
      </c>
      <c r="K15" s="11">
        <v>0</v>
      </c>
      <c r="L15" s="6">
        <v>3</v>
      </c>
      <c r="M15" s="6">
        <v>3</v>
      </c>
      <c r="N15" s="8">
        <v>1</v>
      </c>
      <c r="O15" s="6">
        <v>3</v>
      </c>
      <c r="P15" s="8">
        <v>1</v>
      </c>
      <c r="Q15" s="6">
        <v>3</v>
      </c>
      <c r="R15" s="6">
        <v>3</v>
      </c>
      <c r="S15" s="7">
        <v>3</v>
      </c>
      <c r="T15" s="45">
        <f>SUM(B15:S15)</f>
        <v>42</v>
      </c>
      <c r="U15" s="46">
        <f>ROUND((T15/54)*100,0)</f>
        <v>78</v>
      </c>
    </row>
    <row r="16" spans="1:21" ht="13.5" thickBot="1">
      <c r="A16" s="15" t="s">
        <v>265</v>
      </c>
      <c r="B16" s="6">
        <v>3</v>
      </c>
      <c r="C16" s="6">
        <v>3</v>
      </c>
      <c r="D16" s="11">
        <v>0</v>
      </c>
      <c r="E16" s="11">
        <v>0</v>
      </c>
      <c r="F16" s="11">
        <v>0</v>
      </c>
      <c r="G16" s="6">
        <v>3</v>
      </c>
      <c r="H16" s="6">
        <v>3</v>
      </c>
      <c r="I16" s="11">
        <v>0</v>
      </c>
      <c r="J16" s="6">
        <v>3</v>
      </c>
      <c r="K16" s="11">
        <v>0</v>
      </c>
      <c r="L16" s="6">
        <v>3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7">
        <v>3</v>
      </c>
      <c r="T16" s="45">
        <f>SUM(B16:S16)</f>
        <v>21</v>
      </c>
      <c r="U16" s="46">
        <f>ROUND((T16/54)*100,0)</f>
        <v>39</v>
      </c>
    </row>
    <row r="17" spans="1:21" ht="13.5" thickBot="1">
      <c r="A17" s="15" t="s">
        <v>293</v>
      </c>
      <c r="B17" s="8">
        <v>1</v>
      </c>
      <c r="C17" s="6">
        <v>3</v>
      </c>
      <c r="D17" s="6">
        <v>3</v>
      </c>
      <c r="E17" s="11">
        <v>0</v>
      </c>
      <c r="F17" s="6">
        <v>3</v>
      </c>
      <c r="G17" s="6">
        <v>3</v>
      </c>
      <c r="H17" s="11">
        <v>0</v>
      </c>
      <c r="I17" s="11">
        <v>0</v>
      </c>
      <c r="J17" s="6">
        <v>3</v>
      </c>
      <c r="K17" s="11">
        <v>0</v>
      </c>
      <c r="L17" s="6">
        <v>3</v>
      </c>
      <c r="M17" s="11">
        <v>0</v>
      </c>
      <c r="N17" s="11">
        <v>0</v>
      </c>
      <c r="O17" s="6">
        <v>3</v>
      </c>
      <c r="P17" s="11">
        <v>0</v>
      </c>
      <c r="Q17" s="11">
        <v>0</v>
      </c>
      <c r="R17" s="6">
        <v>3</v>
      </c>
      <c r="S17" s="7">
        <v>3</v>
      </c>
      <c r="T17" s="45">
        <f>SUM(B17:S17)</f>
        <v>28</v>
      </c>
      <c r="U17" s="46">
        <f>ROUND((T17/54)*100,0)</f>
        <v>52</v>
      </c>
    </row>
  </sheetData>
  <sheetProtection/>
  <mergeCells count="1">
    <mergeCell ref="A1:U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8" sqref="A18:IV31"/>
    </sheetView>
  </sheetViews>
  <sheetFormatPr defaultColWidth="9.140625" defaultRowHeight="12.75"/>
  <cols>
    <col min="1" max="1" width="15.7109375" style="1" bestFit="1" customWidth="1"/>
    <col min="2" max="20" width="13.7109375" style="0" customWidth="1"/>
  </cols>
  <sheetData>
    <row r="1" spans="1:22" ht="17.25" customHeight="1" thickBot="1">
      <c r="A1" s="60" t="s">
        <v>310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</row>
    <row r="2" spans="1:22" ht="234.75" customHeight="1" thickBot="1">
      <c r="A2" s="3"/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  <c r="I2" s="2" t="s">
        <v>66</v>
      </c>
      <c r="J2" s="2" t="s">
        <v>67</v>
      </c>
      <c r="K2" s="2" t="s">
        <v>68</v>
      </c>
      <c r="L2" s="2" t="s">
        <v>69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  <c r="R2" s="2" t="s">
        <v>75</v>
      </c>
      <c r="S2" s="2" t="s">
        <v>76</v>
      </c>
      <c r="T2" s="4" t="s">
        <v>309</v>
      </c>
      <c r="U2" s="5" t="s">
        <v>422</v>
      </c>
      <c r="V2" s="5" t="s">
        <v>308</v>
      </c>
    </row>
    <row r="3" spans="1:22" ht="13.5" thickBot="1">
      <c r="A3" s="12" t="s">
        <v>9</v>
      </c>
      <c r="B3" s="6">
        <v>3</v>
      </c>
      <c r="C3" s="6">
        <v>3</v>
      </c>
      <c r="D3" s="6">
        <v>3</v>
      </c>
      <c r="E3" s="11">
        <v>0</v>
      </c>
      <c r="F3" s="11">
        <v>0</v>
      </c>
      <c r="G3" s="6">
        <v>3</v>
      </c>
      <c r="H3" s="6">
        <v>3</v>
      </c>
      <c r="I3" s="11">
        <v>0</v>
      </c>
      <c r="J3" s="11">
        <v>0</v>
      </c>
      <c r="K3" s="11">
        <v>0</v>
      </c>
      <c r="L3" s="6">
        <v>3</v>
      </c>
      <c r="M3" s="11">
        <v>0</v>
      </c>
      <c r="N3" s="6">
        <v>3</v>
      </c>
      <c r="O3" s="6">
        <v>3</v>
      </c>
      <c r="P3" s="6">
        <v>3</v>
      </c>
      <c r="Q3" s="11">
        <v>0</v>
      </c>
      <c r="R3" s="6">
        <v>3</v>
      </c>
      <c r="S3" s="6">
        <v>3</v>
      </c>
      <c r="T3" s="7">
        <v>3</v>
      </c>
      <c r="U3" s="45">
        <f aca="true" t="shared" si="0" ref="U3:U8">SUM(B3:T3)</f>
        <v>36</v>
      </c>
      <c r="V3" s="46">
        <f aca="true" t="shared" si="1" ref="V3:V8">ROUND((U3/57)*100,0)</f>
        <v>63</v>
      </c>
    </row>
    <row r="4" spans="1:22" ht="13.5" thickBot="1">
      <c r="A4" s="12" t="s">
        <v>18</v>
      </c>
      <c r="B4" s="6">
        <v>3</v>
      </c>
      <c r="C4" s="6">
        <v>3</v>
      </c>
      <c r="D4" s="6">
        <v>3</v>
      </c>
      <c r="E4" s="6">
        <v>3</v>
      </c>
      <c r="F4" s="6">
        <v>3</v>
      </c>
      <c r="G4" s="6">
        <v>3</v>
      </c>
      <c r="H4" s="6">
        <v>3</v>
      </c>
      <c r="I4" s="6">
        <v>3</v>
      </c>
      <c r="J4" s="6">
        <v>3</v>
      </c>
      <c r="K4" s="6">
        <v>3</v>
      </c>
      <c r="L4" s="6">
        <v>3</v>
      </c>
      <c r="M4" s="6">
        <v>3</v>
      </c>
      <c r="N4" s="6">
        <v>3</v>
      </c>
      <c r="O4" s="6">
        <v>3</v>
      </c>
      <c r="P4" s="6">
        <v>3</v>
      </c>
      <c r="Q4" s="6">
        <v>3</v>
      </c>
      <c r="R4" s="6">
        <v>3</v>
      </c>
      <c r="S4" s="6">
        <v>3</v>
      </c>
      <c r="T4" s="7">
        <v>3</v>
      </c>
      <c r="U4" s="45">
        <f t="shared" si="0"/>
        <v>57</v>
      </c>
      <c r="V4" s="46">
        <f t="shared" si="1"/>
        <v>100</v>
      </c>
    </row>
    <row r="5" spans="1:22" ht="13.5" thickBot="1">
      <c r="A5" s="12" t="s">
        <v>41</v>
      </c>
      <c r="B5" s="6">
        <v>3</v>
      </c>
      <c r="C5" s="8">
        <v>1</v>
      </c>
      <c r="D5" s="6">
        <v>3</v>
      </c>
      <c r="E5" s="8">
        <v>1</v>
      </c>
      <c r="F5" s="11">
        <v>0</v>
      </c>
      <c r="G5" s="8">
        <v>1</v>
      </c>
      <c r="H5" s="8">
        <v>1</v>
      </c>
      <c r="I5" s="11">
        <v>0</v>
      </c>
      <c r="J5" s="8">
        <v>1</v>
      </c>
      <c r="K5" s="8">
        <v>1</v>
      </c>
      <c r="L5" s="6">
        <v>3</v>
      </c>
      <c r="M5" s="6">
        <v>3</v>
      </c>
      <c r="N5" s="6">
        <v>3</v>
      </c>
      <c r="O5" s="6">
        <v>3</v>
      </c>
      <c r="P5" s="8">
        <v>1</v>
      </c>
      <c r="Q5" s="6">
        <v>3</v>
      </c>
      <c r="R5" s="6">
        <v>3</v>
      </c>
      <c r="S5" s="6">
        <v>3</v>
      </c>
      <c r="T5" s="7">
        <v>3</v>
      </c>
      <c r="U5" s="45">
        <f t="shared" si="0"/>
        <v>37</v>
      </c>
      <c r="V5" s="46">
        <f t="shared" si="1"/>
        <v>65</v>
      </c>
    </row>
    <row r="6" spans="1:22" ht="13.5" thickBot="1">
      <c r="A6" s="12" t="s">
        <v>47</v>
      </c>
      <c r="B6" s="8">
        <v>1</v>
      </c>
      <c r="C6" s="6">
        <v>3</v>
      </c>
      <c r="D6" s="8">
        <v>1</v>
      </c>
      <c r="E6" s="6">
        <v>3</v>
      </c>
      <c r="F6" s="6">
        <v>3</v>
      </c>
      <c r="G6" s="8">
        <v>1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6">
        <v>3</v>
      </c>
      <c r="O6" s="11">
        <v>0</v>
      </c>
      <c r="P6" s="8">
        <v>1</v>
      </c>
      <c r="Q6" s="11">
        <v>0</v>
      </c>
      <c r="R6" s="11">
        <v>0</v>
      </c>
      <c r="S6" s="11">
        <v>0</v>
      </c>
      <c r="T6" s="7">
        <v>3</v>
      </c>
      <c r="U6" s="45">
        <f t="shared" si="0"/>
        <v>19</v>
      </c>
      <c r="V6" s="46">
        <f t="shared" si="1"/>
        <v>33</v>
      </c>
    </row>
    <row r="7" spans="1:22" ht="13.5" thickBot="1">
      <c r="A7" s="12" t="s">
        <v>86</v>
      </c>
      <c r="B7" s="6">
        <v>3</v>
      </c>
      <c r="C7" s="6">
        <v>3</v>
      </c>
      <c r="D7" s="6">
        <v>3</v>
      </c>
      <c r="E7" s="6">
        <v>3</v>
      </c>
      <c r="F7" s="6">
        <v>3</v>
      </c>
      <c r="G7" s="6">
        <v>3</v>
      </c>
      <c r="H7" s="6">
        <v>3</v>
      </c>
      <c r="I7" s="6">
        <v>3</v>
      </c>
      <c r="J7" s="11">
        <v>0</v>
      </c>
      <c r="K7" s="11">
        <v>0</v>
      </c>
      <c r="L7" s="6">
        <v>3</v>
      </c>
      <c r="M7" s="6">
        <v>3</v>
      </c>
      <c r="N7" s="6">
        <v>3</v>
      </c>
      <c r="O7" s="6">
        <v>3</v>
      </c>
      <c r="P7" s="6">
        <v>3</v>
      </c>
      <c r="Q7" s="6">
        <v>3</v>
      </c>
      <c r="R7" s="11">
        <v>0</v>
      </c>
      <c r="S7" s="11">
        <v>0</v>
      </c>
      <c r="T7" s="7">
        <v>3</v>
      </c>
      <c r="U7" s="45">
        <f t="shared" si="0"/>
        <v>45</v>
      </c>
      <c r="V7" s="46">
        <f t="shared" si="1"/>
        <v>79</v>
      </c>
    </row>
    <row r="8" spans="1:22" ht="13.5" thickBot="1">
      <c r="A8" s="12" t="s">
        <v>135</v>
      </c>
      <c r="B8" s="6">
        <v>3</v>
      </c>
      <c r="C8" s="8">
        <v>1</v>
      </c>
      <c r="D8" s="6">
        <v>3</v>
      </c>
      <c r="E8" s="8">
        <v>1</v>
      </c>
      <c r="F8" s="11">
        <v>0</v>
      </c>
      <c r="G8" s="8">
        <v>1</v>
      </c>
      <c r="H8" s="11">
        <v>0</v>
      </c>
      <c r="I8" s="11">
        <v>0</v>
      </c>
      <c r="J8" s="11">
        <v>0</v>
      </c>
      <c r="K8" s="11">
        <v>0</v>
      </c>
      <c r="L8" s="6">
        <v>3</v>
      </c>
      <c r="M8" s="11">
        <v>0</v>
      </c>
      <c r="N8" s="6">
        <v>3</v>
      </c>
      <c r="O8" s="11">
        <v>0</v>
      </c>
      <c r="P8" s="8">
        <v>1</v>
      </c>
      <c r="Q8" s="11">
        <v>0</v>
      </c>
      <c r="R8" s="6">
        <v>3</v>
      </c>
      <c r="S8" s="6">
        <v>3</v>
      </c>
      <c r="T8" s="10">
        <v>0</v>
      </c>
      <c r="U8" s="45">
        <f t="shared" si="0"/>
        <v>22</v>
      </c>
      <c r="V8" s="46">
        <f t="shared" si="1"/>
        <v>39</v>
      </c>
    </row>
    <row r="9" spans="1:22" ht="13.5" thickBot="1">
      <c r="A9" s="12" t="s">
        <v>147</v>
      </c>
      <c r="B9" s="6">
        <v>3</v>
      </c>
      <c r="C9" s="6">
        <v>3</v>
      </c>
      <c r="D9" s="6">
        <v>3</v>
      </c>
      <c r="E9" s="6">
        <v>3</v>
      </c>
      <c r="F9" s="6">
        <v>3</v>
      </c>
      <c r="G9" s="6">
        <v>3</v>
      </c>
      <c r="H9" s="11">
        <v>0</v>
      </c>
      <c r="I9" s="6">
        <v>3</v>
      </c>
      <c r="J9" s="11">
        <v>0</v>
      </c>
      <c r="K9" s="6">
        <v>3</v>
      </c>
      <c r="L9" s="11">
        <v>0</v>
      </c>
      <c r="M9" s="11">
        <v>0</v>
      </c>
      <c r="N9" s="11">
        <v>0</v>
      </c>
      <c r="O9" s="6">
        <v>3</v>
      </c>
      <c r="P9" s="6">
        <v>3</v>
      </c>
      <c r="Q9" s="11">
        <v>0</v>
      </c>
      <c r="R9" s="11">
        <v>0</v>
      </c>
      <c r="S9" s="11">
        <v>0</v>
      </c>
      <c r="T9" s="7">
        <v>3</v>
      </c>
      <c r="U9" s="45">
        <f aca="true" t="shared" si="2" ref="U9:U14">SUM(B9:T9)</f>
        <v>33</v>
      </c>
      <c r="V9" s="46">
        <f aca="true" t="shared" si="3" ref="V9:V14">ROUND((U9/57)*100,0)</f>
        <v>58</v>
      </c>
    </row>
    <row r="10" spans="1:22" ht="13.5" thickBot="1">
      <c r="A10" s="12" t="s">
        <v>153</v>
      </c>
      <c r="B10" s="6">
        <v>3</v>
      </c>
      <c r="C10" s="6">
        <v>3</v>
      </c>
      <c r="D10" s="6">
        <v>3</v>
      </c>
      <c r="E10" s="6">
        <v>3</v>
      </c>
      <c r="F10" s="6">
        <v>3</v>
      </c>
      <c r="G10" s="6">
        <v>3</v>
      </c>
      <c r="H10" s="6">
        <v>3</v>
      </c>
      <c r="I10" s="6">
        <v>3</v>
      </c>
      <c r="J10" s="11">
        <v>0</v>
      </c>
      <c r="K10" s="6">
        <v>3</v>
      </c>
      <c r="L10" s="6">
        <v>3</v>
      </c>
      <c r="M10" s="11">
        <v>0</v>
      </c>
      <c r="N10" s="6">
        <v>3</v>
      </c>
      <c r="O10" s="6">
        <v>3</v>
      </c>
      <c r="P10" s="6">
        <v>3</v>
      </c>
      <c r="Q10" s="6">
        <v>3</v>
      </c>
      <c r="R10" s="11">
        <v>0</v>
      </c>
      <c r="S10" s="11">
        <v>0</v>
      </c>
      <c r="T10" s="10">
        <v>0</v>
      </c>
      <c r="U10" s="45">
        <f t="shared" si="2"/>
        <v>42</v>
      </c>
      <c r="V10" s="46">
        <f t="shared" si="3"/>
        <v>74</v>
      </c>
    </row>
    <row r="11" spans="1:22" ht="13.5" thickBot="1">
      <c r="A11" s="12" t="s">
        <v>160</v>
      </c>
      <c r="B11" s="6">
        <v>3</v>
      </c>
      <c r="C11" s="6">
        <v>3</v>
      </c>
      <c r="D11" s="6">
        <v>3</v>
      </c>
      <c r="E11" s="6">
        <v>3</v>
      </c>
      <c r="F11" s="6">
        <v>3</v>
      </c>
      <c r="G11" s="8">
        <v>1</v>
      </c>
      <c r="H11" s="11">
        <v>0</v>
      </c>
      <c r="I11" s="11">
        <v>0</v>
      </c>
      <c r="J11" s="11">
        <v>0</v>
      </c>
      <c r="K11" s="6">
        <v>3</v>
      </c>
      <c r="L11" s="8">
        <v>1</v>
      </c>
      <c r="M11" s="11">
        <v>0</v>
      </c>
      <c r="N11" s="6">
        <v>3</v>
      </c>
      <c r="O11" s="6">
        <v>3</v>
      </c>
      <c r="P11" s="6">
        <v>3</v>
      </c>
      <c r="Q11" s="11">
        <v>0</v>
      </c>
      <c r="R11" s="6">
        <v>3</v>
      </c>
      <c r="S11" s="6">
        <v>3</v>
      </c>
      <c r="T11" s="10">
        <v>0</v>
      </c>
      <c r="U11" s="45">
        <f t="shared" si="2"/>
        <v>35</v>
      </c>
      <c r="V11" s="46">
        <f t="shared" si="3"/>
        <v>61</v>
      </c>
    </row>
    <row r="12" spans="1:22" ht="13.5" thickBot="1">
      <c r="A12" s="12" t="s">
        <v>183</v>
      </c>
      <c r="B12" s="6">
        <v>3</v>
      </c>
      <c r="C12" s="6">
        <v>3</v>
      </c>
      <c r="D12" s="6">
        <v>3</v>
      </c>
      <c r="E12" s="6">
        <v>3</v>
      </c>
      <c r="F12" s="8">
        <v>1</v>
      </c>
      <c r="G12" s="6">
        <v>3</v>
      </c>
      <c r="H12" s="6">
        <v>3</v>
      </c>
      <c r="I12" s="6">
        <v>3</v>
      </c>
      <c r="J12" s="11">
        <v>0</v>
      </c>
      <c r="K12" s="6">
        <v>3</v>
      </c>
      <c r="L12" s="8">
        <v>1</v>
      </c>
      <c r="M12" s="11">
        <v>0</v>
      </c>
      <c r="N12" s="6">
        <v>3</v>
      </c>
      <c r="O12" s="6">
        <v>3</v>
      </c>
      <c r="P12" s="6">
        <v>3</v>
      </c>
      <c r="Q12" s="6">
        <v>3</v>
      </c>
      <c r="R12" s="11">
        <v>0</v>
      </c>
      <c r="S12" s="11">
        <v>0</v>
      </c>
      <c r="T12" s="10">
        <v>0</v>
      </c>
      <c r="U12" s="45">
        <f t="shared" si="2"/>
        <v>38</v>
      </c>
      <c r="V12" s="46">
        <f t="shared" si="3"/>
        <v>67</v>
      </c>
    </row>
    <row r="13" spans="1:22" ht="13.5" thickBot="1">
      <c r="A13" s="12" t="s">
        <v>196</v>
      </c>
      <c r="B13" s="6">
        <v>3</v>
      </c>
      <c r="C13" s="6">
        <v>3</v>
      </c>
      <c r="D13" s="6">
        <v>3</v>
      </c>
      <c r="E13" s="6">
        <v>3</v>
      </c>
      <c r="F13" s="8">
        <v>1</v>
      </c>
      <c r="G13" s="6">
        <v>3</v>
      </c>
      <c r="H13" s="6">
        <v>3</v>
      </c>
      <c r="I13" s="6">
        <v>3</v>
      </c>
      <c r="J13" s="11">
        <v>0</v>
      </c>
      <c r="K13" s="6">
        <v>3</v>
      </c>
      <c r="L13" s="11">
        <v>0</v>
      </c>
      <c r="M13" s="11">
        <v>0</v>
      </c>
      <c r="N13" s="6">
        <v>3</v>
      </c>
      <c r="O13" s="11">
        <v>0</v>
      </c>
      <c r="P13" s="6">
        <v>3</v>
      </c>
      <c r="Q13" s="6">
        <v>3</v>
      </c>
      <c r="R13" s="11">
        <v>0</v>
      </c>
      <c r="S13" s="11">
        <v>0</v>
      </c>
      <c r="T13" s="10">
        <v>0</v>
      </c>
      <c r="U13" s="45">
        <f t="shared" si="2"/>
        <v>34</v>
      </c>
      <c r="V13" s="46">
        <f t="shared" si="3"/>
        <v>60</v>
      </c>
    </row>
    <row r="14" spans="1:22" ht="13.5" thickBot="1">
      <c r="A14" s="12" t="s">
        <v>208</v>
      </c>
      <c r="B14" s="6">
        <v>3</v>
      </c>
      <c r="C14" s="6">
        <v>3</v>
      </c>
      <c r="D14" s="6">
        <v>3</v>
      </c>
      <c r="E14" s="6">
        <v>3</v>
      </c>
      <c r="F14" s="8">
        <v>1</v>
      </c>
      <c r="G14" s="6">
        <v>3</v>
      </c>
      <c r="H14" s="6">
        <v>3</v>
      </c>
      <c r="I14" s="6">
        <v>3</v>
      </c>
      <c r="J14" s="11">
        <v>0</v>
      </c>
      <c r="K14" s="6">
        <v>3</v>
      </c>
      <c r="L14" s="6">
        <v>3</v>
      </c>
      <c r="M14" s="11">
        <v>0</v>
      </c>
      <c r="N14" s="6">
        <v>3</v>
      </c>
      <c r="O14" s="11">
        <v>0</v>
      </c>
      <c r="P14" s="6">
        <v>3</v>
      </c>
      <c r="Q14" s="6">
        <v>3</v>
      </c>
      <c r="R14" s="11">
        <v>0</v>
      </c>
      <c r="S14" s="11">
        <v>0</v>
      </c>
      <c r="T14" s="10">
        <v>0</v>
      </c>
      <c r="U14" s="45">
        <f t="shared" si="2"/>
        <v>37</v>
      </c>
      <c r="V14" s="46">
        <f t="shared" si="3"/>
        <v>65</v>
      </c>
    </row>
    <row r="15" spans="1:22" ht="13.5" thickBot="1">
      <c r="A15" s="12" t="s">
        <v>230</v>
      </c>
      <c r="B15" s="6">
        <v>3</v>
      </c>
      <c r="C15" s="8">
        <v>1</v>
      </c>
      <c r="D15" s="6">
        <v>3</v>
      </c>
      <c r="E15" s="8">
        <v>1</v>
      </c>
      <c r="F15" s="11">
        <v>0</v>
      </c>
      <c r="G15" s="8">
        <v>1</v>
      </c>
      <c r="H15" s="11">
        <v>0</v>
      </c>
      <c r="I15" s="11">
        <v>0</v>
      </c>
      <c r="J15" s="11">
        <v>0</v>
      </c>
      <c r="K15" s="6">
        <v>3</v>
      </c>
      <c r="L15" s="6">
        <v>3</v>
      </c>
      <c r="M15" s="11">
        <v>0</v>
      </c>
      <c r="N15" s="6">
        <v>3</v>
      </c>
      <c r="O15" s="6">
        <v>3</v>
      </c>
      <c r="P15" s="6">
        <v>3</v>
      </c>
      <c r="Q15" s="11">
        <v>0</v>
      </c>
      <c r="R15" s="11">
        <v>0</v>
      </c>
      <c r="S15" s="11">
        <v>0</v>
      </c>
      <c r="T15" s="10">
        <v>0</v>
      </c>
      <c r="U15" s="45">
        <f>SUM(B15:T15)</f>
        <v>24</v>
      </c>
      <c r="V15" s="46">
        <f>ROUND((U15/57)*100,0)</f>
        <v>42</v>
      </c>
    </row>
    <row r="16" spans="1:22" ht="13.5" thickBot="1">
      <c r="A16" s="12" t="s">
        <v>265</v>
      </c>
      <c r="B16" s="6">
        <v>3</v>
      </c>
      <c r="C16" s="8">
        <v>1</v>
      </c>
      <c r="D16" s="6">
        <v>3</v>
      </c>
      <c r="E16" s="6">
        <v>3</v>
      </c>
      <c r="F16" s="11">
        <v>0</v>
      </c>
      <c r="G16" s="8">
        <v>1</v>
      </c>
      <c r="H16" s="11">
        <v>0</v>
      </c>
      <c r="I16" s="11">
        <v>0</v>
      </c>
      <c r="J16" s="11">
        <v>0</v>
      </c>
      <c r="K16" s="6">
        <v>3</v>
      </c>
      <c r="L16" s="8">
        <v>1</v>
      </c>
      <c r="M16" s="11">
        <v>0</v>
      </c>
      <c r="N16" s="6">
        <v>3</v>
      </c>
      <c r="O16" s="11">
        <v>0</v>
      </c>
      <c r="P16" s="8">
        <v>1</v>
      </c>
      <c r="Q16" s="11">
        <v>0</v>
      </c>
      <c r="R16" s="6">
        <v>3</v>
      </c>
      <c r="S16" s="11">
        <v>0</v>
      </c>
      <c r="T16" s="10">
        <v>0</v>
      </c>
      <c r="U16" s="45">
        <f>SUM(B16:T16)</f>
        <v>22</v>
      </c>
      <c r="V16" s="46">
        <f>ROUND((U16/57)*100,0)</f>
        <v>39</v>
      </c>
    </row>
    <row r="17" spans="1:22" ht="13.5" thickBot="1">
      <c r="A17" s="12" t="s">
        <v>293</v>
      </c>
      <c r="B17" s="6">
        <v>3</v>
      </c>
      <c r="C17" s="6">
        <v>3</v>
      </c>
      <c r="D17" s="6">
        <v>3</v>
      </c>
      <c r="E17" s="6">
        <v>3</v>
      </c>
      <c r="F17" s="6">
        <v>3</v>
      </c>
      <c r="G17" s="8">
        <v>1</v>
      </c>
      <c r="H17" s="6">
        <v>3</v>
      </c>
      <c r="I17" s="6">
        <v>3</v>
      </c>
      <c r="J17" s="11">
        <v>0</v>
      </c>
      <c r="K17" s="6">
        <v>3</v>
      </c>
      <c r="L17" s="6">
        <v>3</v>
      </c>
      <c r="M17" s="11">
        <v>0</v>
      </c>
      <c r="N17" s="6">
        <v>3</v>
      </c>
      <c r="O17" s="6">
        <v>3</v>
      </c>
      <c r="P17" s="6">
        <v>3</v>
      </c>
      <c r="Q17" s="11">
        <v>0</v>
      </c>
      <c r="R17" s="6">
        <v>3</v>
      </c>
      <c r="S17" s="11">
        <v>0</v>
      </c>
      <c r="T17" s="10">
        <v>0</v>
      </c>
      <c r="U17" s="45">
        <f>SUM(B17:T17)</f>
        <v>40</v>
      </c>
      <c r="V17" s="46">
        <f>ROUND((U17/57)*100,0)</f>
        <v>70</v>
      </c>
    </row>
  </sheetData>
  <sheetProtection/>
  <mergeCells count="1">
    <mergeCell ref="A1:V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8" sqref="A18:IV31"/>
    </sheetView>
  </sheetViews>
  <sheetFormatPr defaultColWidth="9.140625" defaultRowHeight="12.75"/>
  <cols>
    <col min="1" max="1" width="15.7109375" style="0" bestFit="1" customWidth="1"/>
    <col min="2" max="14" width="13.7109375" style="0" customWidth="1"/>
  </cols>
  <sheetData>
    <row r="1" spans="1:21" ht="15.75" thickBot="1">
      <c r="A1" s="60" t="s">
        <v>413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  <c r="Q1" s="23"/>
      <c r="R1" s="23"/>
      <c r="S1" s="23"/>
      <c r="T1" s="23"/>
      <c r="U1" s="23"/>
    </row>
    <row r="2" spans="1:16" ht="168.75" customHeight="1" thickBot="1">
      <c r="A2" s="18"/>
      <c r="B2" s="2" t="s">
        <v>404</v>
      </c>
      <c r="C2" s="2" t="s">
        <v>405</v>
      </c>
      <c r="D2" s="2" t="s">
        <v>406</v>
      </c>
      <c r="E2" s="2" t="s">
        <v>407</v>
      </c>
      <c r="F2" s="2" t="s">
        <v>537</v>
      </c>
      <c r="G2" s="2" t="s">
        <v>408</v>
      </c>
      <c r="H2" s="2" t="s">
        <v>409</v>
      </c>
      <c r="I2" s="2" t="s">
        <v>72</v>
      </c>
      <c r="J2" s="2" t="s">
        <v>74</v>
      </c>
      <c r="K2" s="2" t="s">
        <v>75</v>
      </c>
      <c r="L2" s="2" t="s">
        <v>410</v>
      </c>
      <c r="M2" s="2" t="s">
        <v>411</v>
      </c>
      <c r="N2" s="4" t="s">
        <v>412</v>
      </c>
      <c r="O2" s="5" t="s">
        <v>414</v>
      </c>
      <c r="P2" s="5" t="s">
        <v>308</v>
      </c>
    </row>
    <row r="3" spans="1:16" ht="13.5" thickBot="1">
      <c r="A3" s="15" t="s">
        <v>9</v>
      </c>
      <c r="B3" s="6">
        <v>3</v>
      </c>
      <c r="C3" s="6">
        <v>3</v>
      </c>
      <c r="D3" s="6">
        <v>3</v>
      </c>
      <c r="E3" s="11">
        <v>0</v>
      </c>
      <c r="F3" s="6">
        <v>3</v>
      </c>
      <c r="G3" s="11">
        <v>0</v>
      </c>
      <c r="H3" s="6">
        <v>3</v>
      </c>
      <c r="I3" s="6">
        <v>3</v>
      </c>
      <c r="J3" s="6">
        <v>3</v>
      </c>
      <c r="K3" s="6">
        <v>3</v>
      </c>
      <c r="L3" s="6">
        <v>3</v>
      </c>
      <c r="M3" s="6">
        <v>3</v>
      </c>
      <c r="N3" s="10">
        <v>0</v>
      </c>
      <c r="O3" s="45">
        <f aca="true" t="shared" si="0" ref="O3:O8">SUM(B3:N3)</f>
        <v>30</v>
      </c>
      <c r="P3" s="46">
        <f aca="true" t="shared" si="1" ref="P3:P8">ROUND((O3/39)*100,0)</f>
        <v>77</v>
      </c>
    </row>
    <row r="4" spans="1:16" ht="13.5" thickBot="1">
      <c r="A4" s="15" t="s">
        <v>18</v>
      </c>
      <c r="B4" s="6">
        <v>3</v>
      </c>
      <c r="C4" s="6">
        <v>3</v>
      </c>
      <c r="D4" s="6">
        <v>3</v>
      </c>
      <c r="E4" s="6">
        <v>3</v>
      </c>
      <c r="F4" s="6">
        <v>3</v>
      </c>
      <c r="G4" s="6">
        <v>3</v>
      </c>
      <c r="H4" s="6">
        <v>3</v>
      </c>
      <c r="I4" s="6">
        <v>3</v>
      </c>
      <c r="J4" s="6">
        <v>3</v>
      </c>
      <c r="K4" s="6">
        <v>3</v>
      </c>
      <c r="L4" s="6">
        <v>3</v>
      </c>
      <c r="M4" s="6">
        <v>3</v>
      </c>
      <c r="N4" s="7">
        <v>3</v>
      </c>
      <c r="O4" s="45">
        <f t="shared" si="0"/>
        <v>39</v>
      </c>
      <c r="P4" s="46">
        <f t="shared" si="1"/>
        <v>100</v>
      </c>
    </row>
    <row r="5" spans="1:16" ht="13.5" thickBot="1">
      <c r="A5" s="15" t="s">
        <v>41</v>
      </c>
      <c r="B5" s="6">
        <v>3</v>
      </c>
      <c r="C5" s="6">
        <v>3</v>
      </c>
      <c r="D5" s="6">
        <v>3</v>
      </c>
      <c r="E5" s="6">
        <v>3</v>
      </c>
      <c r="F5" s="11">
        <v>0</v>
      </c>
      <c r="G5" s="6">
        <v>3</v>
      </c>
      <c r="H5" s="11">
        <v>0</v>
      </c>
      <c r="I5" s="6">
        <v>3</v>
      </c>
      <c r="J5" s="11">
        <v>0</v>
      </c>
      <c r="K5" s="11">
        <v>0</v>
      </c>
      <c r="L5" s="11">
        <v>0</v>
      </c>
      <c r="M5" s="6">
        <v>3</v>
      </c>
      <c r="N5" s="7">
        <v>3</v>
      </c>
      <c r="O5" s="45">
        <f t="shared" si="0"/>
        <v>24</v>
      </c>
      <c r="P5" s="46">
        <f t="shared" si="1"/>
        <v>62</v>
      </c>
    </row>
    <row r="6" spans="1:16" ht="13.5" thickBot="1">
      <c r="A6" s="15" t="s">
        <v>47</v>
      </c>
      <c r="B6" s="8">
        <v>1</v>
      </c>
      <c r="C6" s="8">
        <v>1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6">
        <v>3</v>
      </c>
      <c r="N6" s="10">
        <v>0</v>
      </c>
      <c r="O6" s="45">
        <f t="shared" si="0"/>
        <v>5</v>
      </c>
      <c r="P6" s="46">
        <f t="shared" si="1"/>
        <v>13</v>
      </c>
    </row>
    <row r="7" spans="1:16" ht="13.5" thickBot="1">
      <c r="A7" s="15" t="s">
        <v>86</v>
      </c>
      <c r="B7" s="6">
        <v>3</v>
      </c>
      <c r="C7" s="6">
        <v>3</v>
      </c>
      <c r="D7" s="11">
        <v>0</v>
      </c>
      <c r="E7" s="11">
        <v>0</v>
      </c>
      <c r="F7" s="6">
        <v>3</v>
      </c>
      <c r="G7" s="6">
        <v>3</v>
      </c>
      <c r="H7" s="6">
        <v>3</v>
      </c>
      <c r="I7" s="6">
        <v>3</v>
      </c>
      <c r="J7" s="11">
        <v>0</v>
      </c>
      <c r="K7" s="11">
        <v>0</v>
      </c>
      <c r="L7" s="11">
        <v>0</v>
      </c>
      <c r="M7" s="6">
        <v>3</v>
      </c>
      <c r="N7" s="7">
        <v>3</v>
      </c>
      <c r="O7" s="45">
        <f t="shared" si="0"/>
        <v>24</v>
      </c>
      <c r="P7" s="46">
        <f t="shared" si="1"/>
        <v>62</v>
      </c>
    </row>
    <row r="8" spans="1:16" ht="13.5" thickBot="1">
      <c r="A8" s="15" t="s">
        <v>135</v>
      </c>
      <c r="B8" s="6">
        <v>3</v>
      </c>
      <c r="C8" s="6">
        <v>3</v>
      </c>
      <c r="D8" s="11">
        <v>0</v>
      </c>
      <c r="E8" s="6">
        <v>3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6">
        <v>3</v>
      </c>
      <c r="N8" s="7">
        <v>3</v>
      </c>
      <c r="O8" s="45">
        <f t="shared" si="0"/>
        <v>15</v>
      </c>
      <c r="P8" s="46">
        <f t="shared" si="1"/>
        <v>38</v>
      </c>
    </row>
    <row r="9" spans="1:16" ht="13.5" thickBot="1">
      <c r="A9" s="15" t="s">
        <v>147</v>
      </c>
      <c r="B9" s="6">
        <v>3</v>
      </c>
      <c r="C9" s="6">
        <v>3</v>
      </c>
      <c r="D9" s="6">
        <v>3</v>
      </c>
      <c r="E9" s="6">
        <v>3</v>
      </c>
      <c r="F9" s="6">
        <v>3</v>
      </c>
      <c r="G9" s="6">
        <v>3</v>
      </c>
      <c r="H9" s="11">
        <v>0</v>
      </c>
      <c r="I9" s="6">
        <v>3</v>
      </c>
      <c r="J9" s="11">
        <v>0</v>
      </c>
      <c r="K9" s="11">
        <v>0</v>
      </c>
      <c r="L9" s="6">
        <v>3</v>
      </c>
      <c r="M9" s="6">
        <v>3</v>
      </c>
      <c r="N9" s="7">
        <v>3</v>
      </c>
      <c r="O9" s="45">
        <f aca="true" t="shared" si="2" ref="O9:O14">SUM(B9:N9)</f>
        <v>30</v>
      </c>
      <c r="P9" s="46">
        <f aca="true" t="shared" si="3" ref="P9:P14">ROUND((O9/39)*100,0)</f>
        <v>77</v>
      </c>
    </row>
    <row r="10" spans="1:16" ht="13.5" thickBot="1">
      <c r="A10" s="15" t="s">
        <v>153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0">
        <v>0</v>
      </c>
      <c r="O10" s="45">
        <f t="shared" si="2"/>
        <v>0</v>
      </c>
      <c r="P10" s="46">
        <f t="shared" si="3"/>
        <v>0</v>
      </c>
    </row>
    <row r="11" spans="1:16" ht="13.5" thickBot="1">
      <c r="A11" s="15" t="s">
        <v>160</v>
      </c>
      <c r="B11" s="6">
        <v>3</v>
      </c>
      <c r="C11" s="6">
        <v>3</v>
      </c>
      <c r="D11" s="11">
        <v>0</v>
      </c>
      <c r="E11" s="11">
        <v>0</v>
      </c>
      <c r="F11" s="6">
        <v>3</v>
      </c>
      <c r="G11" s="6">
        <v>3</v>
      </c>
      <c r="H11" s="6">
        <v>3</v>
      </c>
      <c r="I11" s="11">
        <v>0</v>
      </c>
      <c r="J11" s="11">
        <v>0</v>
      </c>
      <c r="K11" s="11">
        <v>0</v>
      </c>
      <c r="L11" s="6">
        <v>3</v>
      </c>
      <c r="M11" s="6">
        <v>3</v>
      </c>
      <c r="N11" s="7">
        <v>3</v>
      </c>
      <c r="O11" s="45">
        <f t="shared" si="2"/>
        <v>24</v>
      </c>
      <c r="P11" s="46">
        <f t="shared" si="3"/>
        <v>62</v>
      </c>
    </row>
    <row r="12" spans="1:16" ht="13.5" thickBot="1">
      <c r="A12" s="15" t="s">
        <v>183</v>
      </c>
      <c r="B12" s="6">
        <v>3</v>
      </c>
      <c r="C12" s="8">
        <v>1</v>
      </c>
      <c r="D12" s="11">
        <v>0</v>
      </c>
      <c r="E12" s="11">
        <v>0</v>
      </c>
      <c r="F12" s="11">
        <v>0</v>
      </c>
      <c r="G12" s="6">
        <v>3</v>
      </c>
      <c r="H12" s="11">
        <v>0</v>
      </c>
      <c r="I12" s="6">
        <v>3</v>
      </c>
      <c r="J12" s="11">
        <v>0</v>
      </c>
      <c r="K12" s="11">
        <v>0</v>
      </c>
      <c r="L12" s="6">
        <v>3</v>
      </c>
      <c r="M12" s="8">
        <v>1</v>
      </c>
      <c r="N12" s="10">
        <v>0</v>
      </c>
      <c r="O12" s="45">
        <f t="shared" si="2"/>
        <v>14</v>
      </c>
      <c r="P12" s="46">
        <f t="shared" si="3"/>
        <v>36</v>
      </c>
    </row>
    <row r="13" spans="1:16" ht="13.5" thickBot="1">
      <c r="A13" s="15" t="s">
        <v>196</v>
      </c>
      <c r="B13" s="6">
        <v>3</v>
      </c>
      <c r="C13" s="6">
        <v>3</v>
      </c>
      <c r="D13" s="11">
        <v>0</v>
      </c>
      <c r="E13" s="6">
        <v>3</v>
      </c>
      <c r="F13" s="6">
        <v>3</v>
      </c>
      <c r="G13" s="6">
        <v>3</v>
      </c>
      <c r="H13" s="11">
        <v>0</v>
      </c>
      <c r="I13" s="11">
        <v>0</v>
      </c>
      <c r="J13" s="6">
        <v>3</v>
      </c>
      <c r="K13" s="11">
        <v>0</v>
      </c>
      <c r="L13" s="6">
        <v>3</v>
      </c>
      <c r="M13" s="6">
        <v>3</v>
      </c>
      <c r="N13" s="7">
        <v>3</v>
      </c>
      <c r="O13" s="45">
        <f t="shared" si="2"/>
        <v>27</v>
      </c>
      <c r="P13" s="46">
        <f t="shared" si="3"/>
        <v>69</v>
      </c>
    </row>
    <row r="14" spans="1:16" ht="13.5" thickBot="1">
      <c r="A14" s="15" t="s">
        <v>208</v>
      </c>
      <c r="B14" s="6">
        <v>3</v>
      </c>
      <c r="C14" s="6">
        <v>3</v>
      </c>
      <c r="D14" s="6">
        <v>3</v>
      </c>
      <c r="E14" s="11">
        <v>0</v>
      </c>
      <c r="F14" s="11">
        <v>0</v>
      </c>
      <c r="G14" s="6">
        <v>3</v>
      </c>
      <c r="H14" s="11">
        <v>0</v>
      </c>
      <c r="I14" s="11">
        <v>0</v>
      </c>
      <c r="J14" s="11">
        <v>0</v>
      </c>
      <c r="K14" s="11">
        <v>0</v>
      </c>
      <c r="L14" s="6">
        <v>3</v>
      </c>
      <c r="M14" s="6">
        <v>3</v>
      </c>
      <c r="N14" s="7">
        <v>3</v>
      </c>
      <c r="O14" s="45">
        <f t="shared" si="2"/>
        <v>21</v>
      </c>
      <c r="P14" s="46">
        <f t="shared" si="3"/>
        <v>54</v>
      </c>
    </row>
    <row r="15" spans="1:16" ht="13.5" thickBot="1">
      <c r="A15" s="15" t="s">
        <v>230</v>
      </c>
      <c r="B15" s="6">
        <v>3</v>
      </c>
      <c r="C15" s="6">
        <v>3</v>
      </c>
      <c r="D15" s="11">
        <v>0</v>
      </c>
      <c r="E15" s="11">
        <v>0</v>
      </c>
      <c r="F15" s="11">
        <v>0</v>
      </c>
      <c r="G15" s="6">
        <v>3</v>
      </c>
      <c r="H15" s="11">
        <v>0</v>
      </c>
      <c r="I15" s="6">
        <v>3</v>
      </c>
      <c r="J15" s="11">
        <v>0</v>
      </c>
      <c r="K15" s="11">
        <v>0</v>
      </c>
      <c r="L15" s="6">
        <v>3</v>
      </c>
      <c r="M15" s="6">
        <v>3</v>
      </c>
      <c r="N15" s="9">
        <v>1</v>
      </c>
      <c r="O15" s="45">
        <f>SUM(B15:N15)</f>
        <v>19</v>
      </c>
      <c r="P15" s="46">
        <f>ROUND((O15/39)*100,0)</f>
        <v>49</v>
      </c>
    </row>
    <row r="16" spans="1:16" ht="13.5" thickBot="1">
      <c r="A16" s="15" t="s">
        <v>265</v>
      </c>
      <c r="B16" s="6">
        <v>3</v>
      </c>
      <c r="C16" s="6">
        <v>3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6">
        <v>3</v>
      </c>
      <c r="M16" s="6">
        <v>3</v>
      </c>
      <c r="N16" s="10">
        <v>0</v>
      </c>
      <c r="O16" s="45">
        <f>SUM(B16:N16)</f>
        <v>12</v>
      </c>
      <c r="P16" s="46">
        <f>ROUND((O16/39)*100,0)</f>
        <v>31</v>
      </c>
    </row>
    <row r="17" spans="1:16" ht="13.5" thickBot="1">
      <c r="A17" s="15" t="s">
        <v>293</v>
      </c>
      <c r="B17" s="6">
        <v>3</v>
      </c>
      <c r="C17" s="8">
        <v>1</v>
      </c>
      <c r="D17" s="11">
        <v>0</v>
      </c>
      <c r="E17" s="11">
        <v>0</v>
      </c>
      <c r="F17" s="6">
        <v>3</v>
      </c>
      <c r="G17" s="11">
        <v>0</v>
      </c>
      <c r="H17" s="11">
        <v>0</v>
      </c>
      <c r="I17" s="6">
        <v>3</v>
      </c>
      <c r="J17" s="11">
        <v>0</v>
      </c>
      <c r="K17" s="11">
        <v>0</v>
      </c>
      <c r="L17" s="6">
        <v>3</v>
      </c>
      <c r="M17" s="6">
        <v>3</v>
      </c>
      <c r="N17" s="10">
        <v>0</v>
      </c>
      <c r="O17" s="45">
        <f>SUM(B17:N17)</f>
        <v>16</v>
      </c>
      <c r="P17" s="46">
        <f>ROUND((O17/39)*100,0)</f>
        <v>41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8" sqref="A18:IV31"/>
    </sheetView>
  </sheetViews>
  <sheetFormatPr defaultColWidth="9.140625" defaultRowHeight="12.75"/>
  <cols>
    <col min="1" max="1" width="15.7109375" style="0" bestFit="1" customWidth="1"/>
    <col min="2" max="3" width="13.7109375" style="0" customWidth="1"/>
    <col min="4" max="4" width="14.140625" style="0" customWidth="1"/>
    <col min="5" max="13" width="13.7109375" style="0" customWidth="1"/>
  </cols>
  <sheetData>
    <row r="1" spans="1:15" ht="15.75" thickBot="1">
      <c r="A1" s="58" t="s">
        <v>419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5"/>
      <c r="O1" s="65"/>
    </row>
    <row r="2" spans="1:15" ht="204.75" thickBot="1">
      <c r="A2" s="18"/>
      <c r="B2" s="2" t="s">
        <v>415</v>
      </c>
      <c r="C2" s="2" t="s">
        <v>405</v>
      </c>
      <c r="D2" s="2" t="s">
        <v>420</v>
      </c>
      <c r="E2" s="2" t="s">
        <v>416</v>
      </c>
      <c r="F2" s="2" t="s">
        <v>417</v>
      </c>
      <c r="G2" s="2" t="s">
        <v>410</v>
      </c>
      <c r="H2" s="2" t="s">
        <v>72</v>
      </c>
      <c r="I2" s="2" t="s">
        <v>73</v>
      </c>
      <c r="J2" s="2" t="s">
        <v>74</v>
      </c>
      <c r="K2" s="2" t="s">
        <v>75</v>
      </c>
      <c r="L2" s="2" t="s">
        <v>76</v>
      </c>
      <c r="M2" s="4" t="s">
        <v>418</v>
      </c>
      <c r="N2" s="5" t="s">
        <v>421</v>
      </c>
      <c r="O2" s="5" t="s">
        <v>308</v>
      </c>
    </row>
    <row r="3" spans="1:15" ht="13.5" thickBot="1">
      <c r="A3" s="15" t="s">
        <v>9</v>
      </c>
      <c r="B3" s="6">
        <v>3</v>
      </c>
      <c r="C3" s="6">
        <v>3</v>
      </c>
      <c r="D3" s="6">
        <v>3</v>
      </c>
      <c r="E3" s="6">
        <v>3</v>
      </c>
      <c r="F3" s="11">
        <v>0</v>
      </c>
      <c r="G3" s="11">
        <v>0</v>
      </c>
      <c r="H3" s="6">
        <v>3</v>
      </c>
      <c r="I3" s="6">
        <v>3</v>
      </c>
      <c r="J3" s="11">
        <v>0</v>
      </c>
      <c r="K3" s="6">
        <v>3</v>
      </c>
      <c r="L3" s="6">
        <v>3</v>
      </c>
      <c r="M3" s="7">
        <v>3</v>
      </c>
      <c r="N3" s="45">
        <f aca="true" t="shared" si="0" ref="N3:N8">SUM(B3:M3)</f>
        <v>27</v>
      </c>
      <c r="O3" s="46">
        <f aca="true" t="shared" si="1" ref="O3:O8">ROUND((N3/36)*100,0)</f>
        <v>75</v>
      </c>
    </row>
    <row r="4" spans="1:15" ht="13.5" thickBot="1">
      <c r="A4" s="15" t="s">
        <v>18</v>
      </c>
      <c r="B4" s="6">
        <v>3</v>
      </c>
      <c r="C4" s="6">
        <v>3</v>
      </c>
      <c r="D4" s="6">
        <v>3</v>
      </c>
      <c r="E4" s="6">
        <v>3</v>
      </c>
      <c r="F4" s="6">
        <v>3</v>
      </c>
      <c r="G4" s="6">
        <v>3</v>
      </c>
      <c r="H4" s="6">
        <v>3</v>
      </c>
      <c r="I4" s="6">
        <v>3</v>
      </c>
      <c r="J4" s="6">
        <v>3</v>
      </c>
      <c r="K4" s="6">
        <v>3</v>
      </c>
      <c r="L4" s="6">
        <v>3</v>
      </c>
      <c r="M4" s="7">
        <v>3</v>
      </c>
      <c r="N4" s="45">
        <f t="shared" si="0"/>
        <v>36</v>
      </c>
      <c r="O4" s="46">
        <f t="shared" si="1"/>
        <v>100</v>
      </c>
    </row>
    <row r="5" spans="1:15" ht="13.5" thickBot="1">
      <c r="A5" s="15" t="s">
        <v>41</v>
      </c>
      <c r="B5" s="8">
        <v>1</v>
      </c>
      <c r="C5" s="8">
        <v>1</v>
      </c>
      <c r="D5" s="11">
        <v>0</v>
      </c>
      <c r="E5" s="11">
        <v>0</v>
      </c>
      <c r="F5" s="11">
        <v>0</v>
      </c>
      <c r="G5" s="11">
        <v>0</v>
      </c>
      <c r="H5" s="6">
        <v>3</v>
      </c>
      <c r="I5" s="8">
        <v>1</v>
      </c>
      <c r="J5" s="6">
        <v>3</v>
      </c>
      <c r="K5" s="11">
        <v>0</v>
      </c>
      <c r="L5" s="11">
        <v>0</v>
      </c>
      <c r="M5" s="7">
        <v>3</v>
      </c>
      <c r="N5" s="45">
        <f t="shared" si="0"/>
        <v>12</v>
      </c>
      <c r="O5" s="46">
        <f t="shared" si="1"/>
        <v>33</v>
      </c>
    </row>
    <row r="6" spans="1:15" ht="13.5" thickBot="1">
      <c r="A6" s="15" t="s">
        <v>47</v>
      </c>
      <c r="B6" s="8">
        <v>1</v>
      </c>
      <c r="C6" s="8">
        <v>1</v>
      </c>
      <c r="D6" s="11">
        <v>0</v>
      </c>
      <c r="E6" s="6">
        <v>3</v>
      </c>
      <c r="F6" s="11">
        <v>0</v>
      </c>
      <c r="G6" s="11">
        <v>0</v>
      </c>
      <c r="H6" s="11">
        <v>0</v>
      </c>
      <c r="I6" s="8">
        <v>1</v>
      </c>
      <c r="J6" s="11">
        <v>0</v>
      </c>
      <c r="K6" s="11">
        <v>0</v>
      </c>
      <c r="L6" s="11">
        <v>0</v>
      </c>
      <c r="M6" s="10">
        <v>0</v>
      </c>
      <c r="N6" s="45">
        <f t="shared" si="0"/>
        <v>6</v>
      </c>
      <c r="O6" s="46">
        <f t="shared" si="1"/>
        <v>17</v>
      </c>
    </row>
    <row r="7" spans="1:15" ht="13.5" thickBot="1">
      <c r="A7" s="15" t="s">
        <v>86</v>
      </c>
      <c r="B7" s="6">
        <v>3</v>
      </c>
      <c r="C7" s="6">
        <v>3</v>
      </c>
      <c r="D7" s="6">
        <v>3</v>
      </c>
      <c r="E7" s="6">
        <v>3</v>
      </c>
      <c r="F7" s="11">
        <v>0</v>
      </c>
      <c r="G7" s="11">
        <v>0</v>
      </c>
      <c r="H7" s="6">
        <v>3</v>
      </c>
      <c r="I7" s="6">
        <v>3</v>
      </c>
      <c r="J7" s="11">
        <v>0</v>
      </c>
      <c r="K7" s="11">
        <v>0</v>
      </c>
      <c r="L7" s="11">
        <v>0</v>
      </c>
      <c r="M7" s="10">
        <v>0</v>
      </c>
      <c r="N7" s="45">
        <f t="shared" si="0"/>
        <v>18</v>
      </c>
      <c r="O7" s="46">
        <f t="shared" si="1"/>
        <v>50</v>
      </c>
    </row>
    <row r="8" spans="1:15" ht="13.5" thickBot="1">
      <c r="A8" s="15" t="s">
        <v>135</v>
      </c>
      <c r="B8" s="6">
        <v>3</v>
      </c>
      <c r="C8" s="6">
        <v>3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6">
        <v>3</v>
      </c>
      <c r="J8" s="11">
        <v>0</v>
      </c>
      <c r="K8" s="11">
        <v>0</v>
      </c>
      <c r="L8" s="11">
        <v>0</v>
      </c>
      <c r="M8" s="10">
        <v>0</v>
      </c>
      <c r="N8" s="45">
        <f t="shared" si="0"/>
        <v>9</v>
      </c>
      <c r="O8" s="46">
        <f t="shared" si="1"/>
        <v>25</v>
      </c>
    </row>
    <row r="9" spans="1:15" ht="13.5" thickBot="1">
      <c r="A9" s="15" t="s">
        <v>147</v>
      </c>
      <c r="B9" s="8">
        <v>1</v>
      </c>
      <c r="C9" s="6">
        <v>3</v>
      </c>
      <c r="D9" s="6">
        <v>3</v>
      </c>
      <c r="E9" s="11">
        <v>0</v>
      </c>
      <c r="F9" s="6">
        <v>3</v>
      </c>
      <c r="G9" s="11">
        <v>0</v>
      </c>
      <c r="H9" s="6">
        <v>3</v>
      </c>
      <c r="I9" s="11">
        <v>0</v>
      </c>
      <c r="J9" s="11">
        <v>0</v>
      </c>
      <c r="K9" s="11">
        <v>0</v>
      </c>
      <c r="L9" s="11">
        <v>0</v>
      </c>
      <c r="M9" s="7">
        <v>3</v>
      </c>
      <c r="N9" s="45">
        <f aca="true" t="shared" si="2" ref="N9:N14">SUM(B9:M9)</f>
        <v>16</v>
      </c>
      <c r="O9" s="46">
        <f aca="true" t="shared" si="3" ref="O9:O14">ROUND((N9/36)*100,0)</f>
        <v>44</v>
      </c>
    </row>
    <row r="10" spans="1:15" ht="13.5" thickBot="1">
      <c r="A10" s="15" t="s">
        <v>153</v>
      </c>
      <c r="B10" s="6">
        <v>3</v>
      </c>
      <c r="C10" s="6">
        <v>3</v>
      </c>
      <c r="D10" s="11">
        <v>0</v>
      </c>
      <c r="E10" s="6">
        <v>3</v>
      </c>
      <c r="F10" s="6">
        <v>3</v>
      </c>
      <c r="G10" s="11">
        <v>0</v>
      </c>
      <c r="H10" s="6">
        <v>3</v>
      </c>
      <c r="I10" s="6">
        <v>3</v>
      </c>
      <c r="J10" s="6">
        <v>3</v>
      </c>
      <c r="K10" s="11">
        <v>0</v>
      </c>
      <c r="L10" s="11">
        <v>0</v>
      </c>
      <c r="M10" s="10">
        <v>0</v>
      </c>
      <c r="N10" s="45">
        <f t="shared" si="2"/>
        <v>21</v>
      </c>
      <c r="O10" s="46">
        <f t="shared" si="3"/>
        <v>58</v>
      </c>
    </row>
    <row r="11" spans="1:15" ht="13.5" thickBot="1">
      <c r="A11" s="15" t="s">
        <v>160</v>
      </c>
      <c r="B11" s="6">
        <v>3</v>
      </c>
      <c r="C11" s="6">
        <v>3</v>
      </c>
      <c r="D11" s="6">
        <v>3</v>
      </c>
      <c r="E11" s="11">
        <v>0</v>
      </c>
      <c r="F11" s="11">
        <v>0</v>
      </c>
      <c r="G11" s="6">
        <v>3</v>
      </c>
      <c r="H11" s="11">
        <v>0</v>
      </c>
      <c r="I11" s="6">
        <v>3</v>
      </c>
      <c r="J11" s="11">
        <v>0</v>
      </c>
      <c r="K11" s="11">
        <v>0</v>
      </c>
      <c r="L11" s="11">
        <v>0</v>
      </c>
      <c r="M11" s="10">
        <v>0</v>
      </c>
      <c r="N11" s="45">
        <f t="shared" si="2"/>
        <v>15</v>
      </c>
      <c r="O11" s="46">
        <f t="shared" si="3"/>
        <v>42</v>
      </c>
    </row>
    <row r="12" spans="1:15" ht="13.5" thickBot="1">
      <c r="A12" s="15" t="s">
        <v>183</v>
      </c>
      <c r="B12" s="8">
        <v>1</v>
      </c>
      <c r="C12" s="8">
        <v>1</v>
      </c>
      <c r="D12" s="11">
        <v>0</v>
      </c>
      <c r="E12" s="11">
        <v>0</v>
      </c>
      <c r="F12" s="11">
        <v>0</v>
      </c>
      <c r="G12" s="11">
        <v>0</v>
      </c>
      <c r="H12" s="6">
        <v>3</v>
      </c>
      <c r="I12" s="11">
        <v>0</v>
      </c>
      <c r="J12" s="11">
        <v>0</v>
      </c>
      <c r="K12" s="11">
        <v>0</v>
      </c>
      <c r="L12" s="11">
        <v>0</v>
      </c>
      <c r="M12" s="10">
        <v>0</v>
      </c>
      <c r="N12" s="45">
        <f t="shared" si="2"/>
        <v>5</v>
      </c>
      <c r="O12" s="46">
        <f t="shared" si="3"/>
        <v>14</v>
      </c>
    </row>
    <row r="13" spans="1:15" ht="13.5" thickBot="1">
      <c r="A13" s="15" t="s">
        <v>196</v>
      </c>
      <c r="B13" s="6">
        <v>3</v>
      </c>
      <c r="C13" s="6">
        <v>3</v>
      </c>
      <c r="D13" s="6">
        <v>3</v>
      </c>
      <c r="E13" s="11">
        <v>0</v>
      </c>
      <c r="F13" s="6">
        <v>3</v>
      </c>
      <c r="G13" s="6">
        <v>3</v>
      </c>
      <c r="H13" s="11">
        <v>0</v>
      </c>
      <c r="I13" s="6">
        <v>3</v>
      </c>
      <c r="J13" s="11">
        <v>0</v>
      </c>
      <c r="K13" s="11">
        <v>0</v>
      </c>
      <c r="L13" s="11">
        <v>0</v>
      </c>
      <c r="M13" s="10">
        <v>0</v>
      </c>
      <c r="N13" s="45">
        <f t="shared" si="2"/>
        <v>18</v>
      </c>
      <c r="O13" s="46">
        <f t="shared" si="3"/>
        <v>50</v>
      </c>
    </row>
    <row r="14" spans="1:15" ht="13.5" thickBot="1">
      <c r="A14" s="15" t="s">
        <v>208</v>
      </c>
      <c r="B14" s="6">
        <v>3</v>
      </c>
      <c r="C14" s="6">
        <v>3</v>
      </c>
      <c r="D14" s="11">
        <v>0</v>
      </c>
      <c r="E14" s="11">
        <v>0</v>
      </c>
      <c r="F14" s="11">
        <v>0</v>
      </c>
      <c r="G14" s="6">
        <v>3</v>
      </c>
      <c r="H14" s="11">
        <v>0</v>
      </c>
      <c r="I14" s="6">
        <v>3</v>
      </c>
      <c r="J14" s="11">
        <v>0</v>
      </c>
      <c r="K14" s="11">
        <v>0</v>
      </c>
      <c r="L14" s="11">
        <v>0</v>
      </c>
      <c r="M14" s="10">
        <v>0</v>
      </c>
      <c r="N14" s="45">
        <f t="shared" si="2"/>
        <v>12</v>
      </c>
      <c r="O14" s="46">
        <f t="shared" si="3"/>
        <v>33</v>
      </c>
    </row>
    <row r="15" spans="1:15" ht="13.5" thickBot="1">
      <c r="A15" s="15" t="s">
        <v>230</v>
      </c>
      <c r="B15" s="6">
        <v>3</v>
      </c>
      <c r="C15" s="8">
        <v>1</v>
      </c>
      <c r="D15" s="11">
        <v>0</v>
      </c>
      <c r="E15" s="11">
        <v>0</v>
      </c>
      <c r="F15" s="11">
        <v>0</v>
      </c>
      <c r="G15" s="11">
        <v>0</v>
      </c>
      <c r="H15" s="6">
        <v>3</v>
      </c>
      <c r="I15" s="8">
        <v>1</v>
      </c>
      <c r="J15" s="11">
        <v>0</v>
      </c>
      <c r="K15" s="11">
        <v>0</v>
      </c>
      <c r="L15" s="11">
        <v>0</v>
      </c>
      <c r="M15" s="10">
        <v>0</v>
      </c>
      <c r="N15" s="45">
        <f>SUM(B15:M15)</f>
        <v>8</v>
      </c>
      <c r="O15" s="46">
        <f>ROUND((N15/36)*100,0)</f>
        <v>22</v>
      </c>
    </row>
    <row r="16" spans="1:15" ht="13.5" thickBot="1">
      <c r="A16" s="15" t="s">
        <v>265</v>
      </c>
      <c r="B16" s="6">
        <v>3</v>
      </c>
      <c r="C16" s="8">
        <v>1</v>
      </c>
      <c r="D16" s="11">
        <v>0</v>
      </c>
      <c r="E16" s="11">
        <v>0</v>
      </c>
      <c r="F16" s="11">
        <v>0</v>
      </c>
      <c r="G16" s="6">
        <v>3</v>
      </c>
      <c r="H16" s="11">
        <v>0</v>
      </c>
      <c r="I16" s="11">
        <v>0</v>
      </c>
      <c r="J16" s="11">
        <v>0</v>
      </c>
      <c r="K16" s="6">
        <v>3</v>
      </c>
      <c r="L16" s="11">
        <v>0</v>
      </c>
      <c r="M16" s="10">
        <v>0</v>
      </c>
      <c r="N16" s="45">
        <f>SUM(B16:M16)</f>
        <v>10</v>
      </c>
      <c r="O16" s="46">
        <f>ROUND((N16/36)*100,0)</f>
        <v>28</v>
      </c>
    </row>
    <row r="17" spans="1:15" ht="13.5" thickBot="1">
      <c r="A17" s="15" t="s">
        <v>293</v>
      </c>
      <c r="B17" s="8">
        <v>1</v>
      </c>
      <c r="C17" s="6">
        <v>3</v>
      </c>
      <c r="D17" s="11">
        <v>0</v>
      </c>
      <c r="E17" s="6">
        <v>3</v>
      </c>
      <c r="F17" s="11">
        <v>0</v>
      </c>
      <c r="G17" s="6">
        <v>3</v>
      </c>
      <c r="H17" s="6">
        <v>3</v>
      </c>
      <c r="I17" s="11">
        <v>0</v>
      </c>
      <c r="J17" s="11">
        <v>0</v>
      </c>
      <c r="K17" s="11">
        <v>0</v>
      </c>
      <c r="L17" s="11">
        <v>0</v>
      </c>
      <c r="M17" s="10">
        <v>0</v>
      </c>
      <c r="N17" s="45">
        <f>SUM(B17:M17)</f>
        <v>13</v>
      </c>
      <c r="O17" s="46">
        <f>ROUND((N17/36)*100,0)</f>
        <v>36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8" sqref="A18:IV32"/>
    </sheetView>
  </sheetViews>
  <sheetFormatPr defaultColWidth="9.140625" defaultRowHeight="12.75"/>
  <cols>
    <col min="1" max="1" width="15.7109375" style="0" bestFit="1" customWidth="1"/>
    <col min="2" max="21" width="12.28125" style="0" customWidth="1"/>
  </cols>
  <sheetData>
    <row r="1" spans="1:23" ht="15.75" thickBot="1">
      <c r="A1" s="53" t="s">
        <v>470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141" thickBot="1">
      <c r="A2" s="18"/>
      <c r="B2" s="2" t="s">
        <v>423</v>
      </c>
      <c r="C2" s="2" t="s">
        <v>424</v>
      </c>
      <c r="D2" s="2" t="s">
        <v>425</v>
      </c>
      <c r="E2" s="2" t="s">
        <v>426</v>
      </c>
      <c r="F2" s="2" t="s">
        <v>427</v>
      </c>
      <c r="G2" s="2" t="s">
        <v>428</v>
      </c>
      <c r="H2" s="2" t="s">
        <v>429</v>
      </c>
      <c r="I2" s="2" t="s">
        <v>430</v>
      </c>
      <c r="J2" s="2" t="s">
        <v>431</v>
      </c>
      <c r="K2" s="2" t="s">
        <v>432</v>
      </c>
      <c r="L2" s="2" t="s">
        <v>433</v>
      </c>
      <c r="M2" s="2" t="s">
        <v>434</v>
      </c>
      <c r="N2" s="2" t="s">
        <v>435</v>
      </c>
      <c r="O2" s="2" t="s">
        <v>436</v>
      </c>
      <c r="P2" s="2" t="s">
        <v>437</v>
      </c>
      <c r="Q2" s="2" t="s">
        <v>438</v>
      </c>
      <c r="R2" s="2" t="s">
        <v>439</v>
      </c>
      <c r="S2" s="2" t="s">
        <v>74</v>
      </c>
      <c r="T2" s="2" t="s">
        <v>72</v>
      </c>
      <c r="U2" s="2" t="s">
        <v>75</v>
      </c>
      <c r="V2" s="5" t="s">
        <v>369</v>
      </c>
      <c r="W2" s="5" t="s">
        <v>308</v>
      </c>
    </row>
    <row r="3" spans="1:23" ht="13.5" thickBot="1">
      <c r="A3" s="15" t="s">
        <v>9</v>
      </c>
      <c r="B3" s="6">
        <v>3</v>
      </c>
      <c r="C3" s="6">
        <v>3</v>
      </c>
      <c r="D3" s="6">
        <v>3</v>
      </c>
      <c r="E3" s="11">
        <v>0</v>
      </c>
      <c r="F3" s="11">
        <v>0</v>
      </c>
      <c r="G3" s="11">
        <v>0</v>
      </c>
      <c r="H3" s="11">
        <v>0</v>
      </c>
      <c r="I3" s="6">
        <v>3</v>
      </c>
      <c r="J3" s="11">
        <v>0</v>
      </c>
      <c r="K3" s="6">
        <v>3</v>
      </c>
      <c r="L3" s="6">
        <v>3</v>
      </c>
      <c r="M3" s="6">
        <v>3</v>
      </c>
      <c r="N3" s="6">
        <v>3</v>
      </c>
      <c r="O3" s="6">
        <v>3</v>
      </c>
      <c r="P3" s="8">
        <v>1</v>
      </c>
      <c r="Q3" s="6">
        <v>3</v>
      </c>
      <c r="R3" s="11">
        <v>0</v>
      </c>
      <c r="S3" s="11">
        <v>0</v>
      </c>
      <c r="T3" s="6">
        <v>3</v>
      </c>
      <c r="U3" s="7">
        <v>3</v>
      </c>
      <c r="V3" s="45">
        <f aca="true" t="shared" si="0" ref="V3:V8">SUM(B3:U3)</f>
        <v>37</v>
      </c>
      <c r="W3" s="46">
        <f aca="true" t="shared" si="1" ref="W3:W17">ROUND((V3/60)*100,0)</f>
        <v>62</v>
      </c>
    </row>
    <row r="4" spans="1:23" ht="13.5" thickBot="1">
      <c r="A4" s="15" t="s">
        <v>18</v>
      </c>
      <c r="B4" s="6">
        <v>3</v>
      </c>
      <c r="C4" s="6">
        <v>3</v>
      </c>
      <c r="D4" s="11">
        <v>0</v>
      </c>
      <c r="E4" s="11">
        <v>0</v>
      </c>
      <c r="F4" s="6">
        <v>3</v>
      </c>
      <c r="G4" s="11">
        <v>0</v>
      </c>
      <c r="H4" s="6">
        <v>3</v>
      </c>
      <c r="I4" s="6">
        <v>3</v>
      </c>
      <c r="J4" s="11">
        <v>0</v>
      </c>
      <c r="K4" s="6">
        <v>3</v>
      </c>
      <c r="L4" s="6">
        <v>3</v>
      </c>
      <c r="M4" s="6">
        <v>3</v>
      </c>
      <c r="N4" s="6">
        <v>3</v>
      </c>
      <c r="O4" s="6">
        <v>3</v>
      </c>
      <c r="P4" s="6">
        <v>3</v>
      </c>
      <c r="Q4" s="6">
        <v>3</v>
      </c>
      <c r="R4" s="6">
        <v>3</v>
      </c>
      <c r="S4" s="11">
        <v>0</v>
      </c>
      <c r="T4" s="6">
        <v>3</v>
      </c>
      <c r="U4" s="10">
        <v>0</v>
      </c>
      <c r="V4" s="45">
        <f t="shared" si="0"/>
        <v>42</v>
      </c>
      <c r="W4" s="46">
        <f t="shared" si="1"/>
        <v>70</v>
      </c>
    </row>
    <row r="5" spans="1:23" ht="13.5" thickBot="1">
      <c r="A5" s="15" t="s">
        <v>41</v>
      </c>
      <c r="B5" s="6">
        <v>3</v>
      </c>
      <c r="C5" s="6">
        <v>3</v>
      </c>
      <c r="D5" s="11">
        <v>0</v>
      </c>
      <c r="E5" s="11">
        <v>0</v>
      </c>
      <c r="F5" s="6">
        <v>3</v>
      </c>
      <c r="G5" s="11">
        <v>0</v>
      </c>
      <c r="H5" s="11">
        <v>0</v>
      </c>
      <c r="I5" s="6">
        <v>3</v>
      </c>
      <c r="J5" s="6">
        <v>3</v>
      </c>
      <c r="K5" s="11">
        <v>0</v>
      </c>
      <c r="L5" s="6">
        <v>3</v>
      </c>
      <c r="M5" s="6">
        <v>3</v>
      </c>
      <c r="N5" s="6">
        <v>3</v>
      </c>
      <c r="O5" s="6">
        <v>3</v>
      </c>
      <c r="P5" s="6">
        <v>3</v>
      </c>
      <c r="Q5" s="6">
        <v>3</v>
      </c>
      <c r="R5" s="6">
        <v>3</v>
      </c>
      <c r="S5" s="11">
        <v>0</v>
      </c>
      <c r="T5" s="6">
        <v>3</v>
      </c>
      <c r="U5" s="10">
        <v>0</v>
      </c>
      <c r="V5" s="45">
        <f t="shared" si="0"/>
        <v>39</v>
      </c>
      <c r="W5" s="46">
        <f t="shared" si="1"/>
        <v>65</v>
      </c>
    </row>
    <row r="6" spans="1:23" ht="13.5" thickBot="1">
      <c r="A6" s="15" t="s">
        <v>47</v>
      </c>
      <c r="B6" s="6">
        <v>3</v>
      </c>
      <c r="C6" s="6">
        <v>3</v>
      </c>
      <c r="D6" s="6">
        <v>3</v>
      </c>
      <c r="E6" s="11">
        <v>0</v>
      </c>
      <c r="F6" s="6">
        <v>3</v>
      </c>
      <c r="G6" s="11">
        <v>0</v>
      </c>
      <c r="H6" s="11">
        <v>0</v>
      </c>
      <c r="I6" s="6">
        <v>3</v>
      </c>
      <c r="J6" s="11">
        <v>0</v>
      </c>
      <c r="K6" s="6">
        <v>3</v>
      </c>
      <c r="L6" s="6">
        <v>3</v>
      </c>
      <c r="M6" s="11">
        <v>0</v>
      </c>
      <c r="N6" s="8">
        <v>1</v>
      </c>
      <c r="O6" s="6">
        <v>3</v>
      </c>
      <c r="P6" s="6">
        <v>3</v>
      </c>
      <c r="Q6" s="6">
        <v>3</v>
      </c>
      <c r="R6" s="11">
        <v>0</v>
      </c>
      <c r="S6" s="11">
        <v>0</v>
      </c>
      <c r="T6" s="6">
        <v>3</v>
      </c>
      <c r="U6" s="10">
        <v>0</v>
      </c>
      <c r="V6" s="45">
        <f t="shared" si="0"/>
        <v>34</v>
      </c>
      <c r="W6" s="46">
        <f t="shared" si="1"/>
        <v>57</v>
      </c>
    </row>
    <row r="7" spans="1:23" ht="13.5" thickBot="1">
      <c r="A7" s="15" t="s">
        <v>86</v>
      </c>
      <c r="B7" s="6">
        <v>3</v>
      </c>
      <c r="C7" s="6">
        <v>3</v>
      </c>
      <c r="D7" s="11">
        <v>0</v>
      </c>
      <c r="E7" s="6">
        <v>3</v>
      </c>
      <c r="F7" s="6">
        <v>3</v>
      </c>
      <c r="G7" s="11">
        <v>0</v>
      </c>
      <c r="H7" s="11">
        <v>0</v>
      </c>
      <c r="I7" s="6">
        <v>3</v>
      </c>
      <c r="J7" s="11">
        <v>0</v>
      </c>
      <c r="K7" s="6">
        <v>3</v>
      </c>
      <c r="L7" s="6">
        <v>3</v>
      </c>
      <c r="M7" s="6">
        <v>3</v>
      </c>
      <c r="N7" s="6">
        <v>3</v>
      </c>
      <c r="O7" s="6">
        <v>3</v>
      </c>
      <c r="P7" s="6">
        <v>3</v>
      </c>
      <c r="Q7" s="6">
        <v>3</v>
      </c>
      <c r="R7" s="11">
        <v>0</v>
      </c>
      <c r="S7" s="11">
        <v>0</v>
      </c>
      <c r="T7" s="6">
        <v>3</v>
      </c>
      <c r="U7" s="10">
        <v>0</v>
      </c>
      <c r="V7" s="45">
        <f t="shared" si="0"/>
        <v>39</v>
      </c>
      <c r="W7" s="46">
        <f t="shared" si="1"/>
        <v>65</v>
      </c>
    </row>
    <row r="8" spans="1:23" ht="13.5" thickBot="1">
      <c r="A8" s="15" t="s">
        <v>135</v>
      </c>
      <c r="B8" s="6">
        <v>3</v>
      </c>
      <c r="C8" s="6">
        <v>3</v>
      </c>
      <c r="D8" s="6">
        <v>3</v>
      </c>
      <c r="E8" s="6">
        <v>3</v>
      </c>
      <c r="F8" s="6">
        <v>3</v>
      </c>
      <c r="G8" s="6">
        <v>3</v>
      </c>
      <c r="H8" s="6">
        <v>3</v>
      </c>
      <c r="I8" s="6">
        <v>3</v>
      </c>
      <c r="J8" s="11">
        <v>0</v>
      </c>
      <c r="K8" s="6">
        <v>3</v>
      </c>
      <c r="L8" s="6">
        <v>3</v>
      </c>
      <c r="M8" s="6">
        <v>3</v>
      </c>
      <c r="N8" s="6">
        <v>3</v>
      </c>
      <c r="O8" s="6">
        <v>3</v>
      </c>
      <c r="P8" s="6">
        <v>3</v>
      </c>
      <c r="Q8" s="6">
        <v>3</v>
      </c>
      <c r="R8" s="6">
        <v>3</v>
      </c>
      <c r="S8" s="11">
        <v>0</v>
      </c>
      <c r="T8" s="6">
        <v>3</v>
      </c>
      <c r="U8" s="10">
        <v>0</v>
      </c>
      <c r="V8" s="45">
        <f t="shared" si="0"/>
        <v>51</v>
      </c>
      <c r="W8" s="46">
        <f t="shared" si="1"/>
        <v>85</v>
      </c>
    </row>
    <row r="9" spans="1:23" ht="13.5" thickBot="1">
      <c r="A9" s="15" t="s">
        <v>147</v>
      </c>
      <c r="B9" s="6">
        <v>3</v>
      </c>
      <c r="C9" s="6">
        <v>3</v>
      </c>
      <c r="D9" s="6">
        <v>3</v>
      </c>
      <c r="E9" s="11">
        <v>0</v>
      </c>
      <c r="F9" s="8">
        <v>1</v>
      </c>
      <c r="G9" s="11">
        <v>0</v>
      </c>
      <c r="H9" s="6">
        <v>3</v>
      </c>
      <c r="I9" s="6">
        <v>3</v>
      </c>
      <c r="J9" s="11">
        <v>0</v>
      </c>
      <c r="K9" s="6">
        <v>3</v>
      </c>
      <c r="L9" s="6">
        <v>3</v>
      </c>
      <c r="M9" s="6">
        <v>3</v>
      </c>
      <c r="N9" s="6">
        <v>3</v>
      </c>
      <c r="O9" s="6">
        <v>3</v>
      </c>
      <c r="P9" s="6">
        <v>3</v>
      </c>
      <c r="Q9" s="6">
        <v>3</v>
      </c>
      <c r="R9" s="6">
        <v>3</v>
      </c>
      <c r="S9" s="11">
        <v>0</v>
      </c>
      <c r="T9" s="6">
        <v>3</v>
      </c>
      <c r="U9" s="10">
        <v>0</v>
      </c>
      <c r="V9" s="45">
        <f aca="true" t="shared" si="2" ref="V9:V14">SUM(B9:U9)</f>
        <v>43</v>
      </c>
      <c r="W9" s="46">
        <f t="shared" si="1"/>
        <v>72</v>
      </c>
    </row>
    <row r="10" spans="1:23" ht="13.5" thickBot="1">
      <c r="A10" s="15" t="s">
        <v>153</v>
      </c>
      <c r="B10" s="6">
        <v>3</v>
      </c>
      <c r="C10" s="6">
        <v>3</v>
      </c>
      <c r="D10" s="11">
        <v>0</v>
      </c>
      <c r="E10" s="11">
        <v>0</v>
      </c>
      <c r="F10" s="6">
        <v>3</v>
      </c>
      <c r="G10" s="11">
        <v>0</v>
      </c>
      <c r="H10" s="11">
        <v>0</v>
      </c>
      <c r="I10" s="6">
        <v>3</v>
      </c>
      <c r="J10" s="11">
        <v>0</v>
      </c>
      <c r="K10" s="6">
        <v>3</v>
      </c>
      <c r="L10" s="6">
        <v>3</v>
      </c>
      <c r="M10" s="6">
        <v>3</v>
      </c>
      <c r="N10" s="6">
        <v>3</v>
      </c>
      <c r="O10" s="6">
        <v>3</v>
      </c>
      <c r="P10" s="6">
        <v>3</v>
      </c>
      <c r="Q10" s="6">
        <v>3</v>
      </c>
      <c r="R10" s="6">
        <v>3</v>
      </c>
      <c r="S10" s="11">
        <v>0</v>
      </c>
      <c r="T10" s="6">
        <v>3</v>
      </c>
      <c r="U10" s="10">
        <v>0</v>
      </c>
      <c r="V10" s="45">
        <f t="shared" si="2"/>
        <v>39</v>
      </c>
      <c r="W10" s="46">
        <f t="shared" si="1"/>
        <v>65</v>
      </c>
    </row>
    <row r="11" spans="1:23" ht="13.5" thickBot="1">
      <c r="A11" s="15" t="s">
        <v>160</v>
      </c>
      <c r="B11" s="6">
        <v>3</v>
      </c>
      <c r="C11" s="6">
        <v>3</v>
      </c>
      <c r="D11" s="8">
        <v>1</v>
      </c>
      <c r="E11" s="6">
        <v>3</v>
      </c>
      <c r="F11" s="6">
        <v>3</v>
      </c>
      <c r="G11" s="11">
        <v>0</v>
      </c>
      <c r="H11" s="6">
        <v>3</v>
      </c>
      <c r="I11" s="6">
        <v>3</v>
      </c>
      <c r="J11" s="8">
        <v>1</v>
      </c>
      <c r="K11" s="6">
        <v>3</v>
      </c>
      <c r="L11" s="6">
        <v>3</v>
      </c>
      <c r="M11" s="6">
        <v>3</v>
      </c>
      <c r="N11" s="6">
        <v>3</v>
      </c>
      <c r="O11" s="6">
        <v>3</v>
      </c>
      <c r="P11" s="6">
        <v>3</v>
      </c>
      <c r="Q11" s="6">
        <v>3</v>
      </c>
      <c r="R11" s="8">
        <v>1</v>
      </c>
      <c r="S11" s="11">
        <v>0</v>
      </c>
      <c r="T11" s="6">
        <v>3</v>
      </c>
      <c r="U11" s="10">
        <v>0</v>
      </c>
      <c r="V11" s="45">
        <f t="shared" si="2"/>
        <v>45</v>
      </c>
      <c r="W11" s="46">
        <f t="shared" si="1"/>
        <v>75</v>
      </c>
    </row>
    <row r="12" spans="1:23" ht="13.5" thickBot="1">
      <c r="A12" s="15" t="s">
        <v>183</v>
      </c>
      <c r="B12" s="6">
        <v>3</v>
      </c>
      <c r="C12" s="6">
        <v>3</v>
      </c>
      <c r="D12" s="11">
        <v>0</v>
      </c>
      <c r="E12" s="11">
        <v>0</v>
      </c>
      <c r="F12" s="6">
        <v>3</v>
      </c>
      <c r="G12" s="11">
        <v>0</v>
      </c>
      <c r="H12" s="11">
        <v>0</v>
      </c>
      <c r="I12" s="6">
        <v>3</v>
      </c>
      <c r="J12" s="11">
        <v>0</v>
      </c>
      <c r="K12" s="6">
        <v>3</v>
      </c>
      <c r="L12" s="6">
        <v>3</v>
      </c>
      <c r="M12" s="6">
        <v>3</v>
      </c>
      <c r="N12" s="6">
        <v>3</v>
      </c>
      <c r="O12" s="6">
        <v>3</v>
      </c>
      <c r="P12" s="6">
        <v>3</v>
      </c>
      <c r="Q12" s="6">
        <v>3</v>
      </c>
      <c r="R12" s="6">
        <v>3</v>
      </c>
      <c r="S12" s="11">
        <v>0</v>
      </c>
      <c r="T12" s="6">
        <v>3</v>
      </c>
      <c r="U12" s="10">
        <v>0</v>
      </c>
      <c r="V12" s="45">
        <f t="shared" si="2"/>
        <v>39</v>
      </c>
      <c r="W12" s="46">
        <f t="shared" si="1"/>
        <v>65</v>
      </c>
    </row>
    <row r="13" spans="1:23" ht="13.5" thickBot="1">
      <c r="A13" s="15" t="s">
        <v>196</v>
      </c>
      <c r="B13" s="6">
        <v>3</v>
      </c>
      <c r="C13" s="6">
        <v>3</v>
      </c>
      <c r="D13" s="11">
        <v>0</v>
      </c>
      <c r="E13" s="11">
        <v>0</v>
      </c>
      <c r="F13" s="6">
        <v>3</v>
      </c>
      <c r="G13" s="11">
        <v>0</v>
      </c>
      <c r="H13" s="11">
        <v>0</v>
      </c>
      <c r="I13" s="6">
        <v>3</v>
      </c>
      <c r="J13" s="11">
        <v>0</v>
      </c>
      <c r="K13" s="6">
        <v>3</v>
      </c>
      <c r="L13" s="6">
        <v>3</v>
      </c>
      <c r="M13" s="6">
        <v>3</v>
      </c>
      <c r="N13" s="6">
        <v>3</v>
      </c>
      <c r="O13" s="6">
        <v>3</v>
      </c>
      <c r="P13" s="6">
        <v>3</v>
      </c>
      <c r="Q13" s="6">
        <v>3</v>
      </c>
      <c r="R13" s="6">
        <v>3</v>
      </c>
      <c r="S13" s="11">
        <v>0</v>
      </c>
      <c r="T13" s="6">
        <v>3</v>
      </c>
      <c r="U13" s="10">
        <v>0</v>
      </c>
      <c r="V13" s="45">
        <f t="shared" si="2"/>
        <v>39</v>
      </c>
      <c r="W13" s="46">
        <f t="shared" si="1"/>
        <v>65</v>
      </c>
    </row>
    <row r="14" spans="1:23" ht="13.5" thickBot="1">
      <c r="A14" s="15" t="s">
        <v>208</v>
      </c>
      <c r="B14" s="6">
        <v>3</v>
      </c>
      <c r="C14" s="6">
        <v>3</v>
      </c>
      <c r="D14" s="11">
        <v>0</v>
      </c>
      <c r="E14" s="11">
        <v>0</v>
      </c>
      <c r="F14" s="6">
        <v>3</v>
      </c>
      <c r="G14" s="6">
        <v>3</v>
      </c>
      <c r="H14" s="11">
        <v>0</v>
      </c>
      <c r="I14" s="6">
        <v>3</v>
      </c>
      <c r="J14" s="11">
        <v>0</v>
      </c>
      <c r="K14" s="6">
        <v>3</v>
      </c>
      <c r="L14" s="6">
        <v>3</v>
      </c>
      <c r="M14" s="6">
        <v>3</v>
      </c>
      <c r="N14" s="6">
        <v>3</v>
      </c>
      <c r="O14" s="11">
        <v>0</v>
      </c>
      <c r="P14" s="6">
        <v>3</v>
      </c>
      <c r="Q14" s="6">
        <v>3</v>
      </c>
      <c r="R14" s="6">
        <v>3</v>
      </c>
      <c r="S14" s="11">
        <v>0</v>
      </c>
      <c r="T14" s="6">
        <v>3</v>
      </c>
      <c r="U14" s="10">
        <v>0</v>
      </c>
      <c r="V14" s="45">
        <f t="shared" si="2"/>
        <v>39</v>
      </c>
      <c r="W14" s="46">
        <f t="shared" si="1"/>
        <v>65</v>
      </c>
    </row>
    <row r="15" spans="1:23" ht="13.5" thickBot="1">
      <c r="A15" s="15" t="s">
        <v>230</v>
      </c>
      <c r="B15" s="6">
        <v>3</v>
      </c>
      <c r="C15" s="6">
        <v>3</v>
      </c>
      <c r="D15" s="8">
        <v>1</v>
      </c>
      <c r="E15" s="11">
        <v>0</v>
      </c>
      <c r="F15" s="6">
        <v>3</v>
      </c>
      <c r="G15" s="11">
        <v>0</v>
      </c>
      <c r="H15" s="11">
        <v>0</v>
      </c>
      <c r="I15" s="6">
        <v>3</v>
      </c>
      <c r="J15" s="11">
        <v>0</v>
      </c>
      <c r="K15" s="6">
        <v>3</v>
      </c>
      <c r="L15" s="6">
        <v>3</v>
      </c>
      <c r="M15" s="6">
        <v>3</v>
      </c>
      <c r="N15" s="6">
        <v>3</v>
      </c>
      <c r="O15" s="6">
        <v>3</v>
      </c>
      <c r="P15" s="6">
        <v>3</v>
      </c>
      <c r="Q15" s="6">
        <v>3</v>
      </c>
      <c r="R15" s="6">
        <v>3</v>
      </c>
      <c r="S15" s="11">
        <v>0</v>
      </c>
      <c r="T15" s="6">
        <v>3</v>
      </c>
      <c r="U15" s="10">
        <v>0</v>
      </c>
      <c r="V15" s="45">
        <f>SUM(B15:U15)</f>
        <v>40</v>
      </c>
      <c r="W15" s="46">
        <f t="shared" si="1"/>
        <v>67</v>
      </c>
    </row>
    <row r="16" spans="1:23" ht="13.5" thickBot="1">
      <c r="A16" s="15" t="s">
        <v>265</v>
      </c>
      <c r="B16" s="11">
        <v>0</v>
      </c>
      <c r="C16" s="6">
        <v>3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6">
        <v>3</v>
      </c>
      <c r="J16" s="11">
        <v>0</v>
      </c>
      <c r="K16" s="6">
        <v>3</v>
      </c>
      <c r="L16" s="6">
        <v>3</v>
      </c>
      <c r="M16" s="6">
        <v>3</v>
      </c>
      <c r="N16" s="6">
        <v>3</v>
      </c>
      <c r="O16" s="6">
        <v>3</v>
      </c>
      <c r="P16" s="6">
        <v>3</v>
      </c>
      <c r="Q16" s="6">
        <v>3</v>
      </c>
      <c r="R16" s="11">
        <v>0</v>
      </c>
      <c r="S16" s="11">
        <v>0</v>
      </c>
      <c r="T16" s="11">
        <v>0</v>
      </c>
      <c r="U16" s="10">
        <v>0</v>
      </c>
      <c r="V16" s="45">
        <f>SUM(B16:U16)</f>
        <v>27</v>
      </c>
      <c r="W16" s="46">
        <f t="shared" si="1"/>
        <v>45</v>
      </c>
    </row>
    <row r="17" spans="1:23" ht="13.5" thickBot="1">
      <c r="A17" s="15" t="s">
        <v>293</v>
      </c>
      <c r="B17" s="6">
        <v>3</v>
      </c>
      <c r="C17" s="6">
        <v>3</v>
      </c>
      <c r="D17" s="8">
        <v>1</v>
      </c>
      <c r="E17" s="11">
        <v>0</v>
      </c>
      <c r="F17" s="6">
        <v>3</v>
      </c>
      <c r="G17" s="11">
        <v>0</v>
      </c>
      <c r="H17" s="11">
        <v>0</v>
      </c>
      <c r="I17" s="6">
        <v>3</v>
      </c>
      <c r="J17" s="8">
        <v>1</v>
      </c>
      <c r="K17" s="6">
        <v>3</v>
      </c>
      <c r="L17" s="6">
        <v>3</v>
      </c>
      <c r="M17" s="6">
        <v>3</v>
      </c>
      <c r="N17" s="6">
        <v>3</v>
      </c>
      <c r="O17" s="6">
        <v>3</v>
      </c>
      <c r="P17" s="6">
        <v>3</v>
      </c>
      <c r="Q17" s="6">
        <v>3</v>
      </c>
      <c r="R17" s="6">
        <v>3</v>
      </c>
      <c r="S17" s="11">
        <v>0</v>
      </c>
      <c r="T17" s="6">
        <v>3</v>
      </c>
      <c r="U17" s="10">
        <v>0</v>
      </c>
      <c r="V17" s="45">
        <f>SUM(B17:U17)</f>
        <v>41</v>
      </c>
      <c r="W17" s="46">
        <f t="shared" si="1"/>
        <v>68</v>
      </c>
    </row>
  </sheetData>
  <sheetProtection/>
  <mergeCells count="1">
    <mergeCell ref="A1:W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8" sqref="A18:IV31"/>
    </sheetView>
  </sheetViews>
  <sheetFormatPr defaultColWidth="9.140625" defaultRowHeight="12.75"/>
  <cols>
    <col min="1" max="1" width="15.7109375" style="0" bestFit="1" customWidth="1"/>
    <col min="2" max="10" width="13.7109375" style="0" customWidth="1"/>
    <col min="11" max="11" width="15.7109375" style="0" bestFit="1" customWidth="1"/>
    <col min="12" max="20" width="13.7109375" style="0" customWidth="1"/>
    <col min="21" max="22" width="12.28125" style="0" bestFit="1" customWidth="1"/>
  </cols>
  <sheetData>
    <row r="1" spans="1:22" ht="15.75" thickBot="1">
      <c r="A1" s="66" t="s">
        <v>523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  <c r="V1" s="68"/>
    </row>
    <row r="2" spans="1:22" ht="90" thickBot="1">
      <c r="A2" s="24" t="s">
        <v>440</v>
      </c>
      <c r="B2" s="2" t="s">
        <v>441</v>
      </c>
      <c r="C2" s="2" t="s">
        <v>442</v>
      </c>
      <c r="D2" s="2" t="s">
        <v>443</v>
      </c>
      <c r="E2" s="2" t="s">
        <v>444</v>
      </c>
      <c r="F2" s="2" t="s">
        <v>445</v>
      </c>
      <c r="G2" s="2" t="s">
        <v>446</v>
      </c>
      <c r="H2" s="2" t="s">
        <v>447</v>
      </c>
      <c r="I2" s="2" t="s">
        <v>448</v>
      </c>
      <c r="J2" s="2" t="s">
        <v>449</v>
      </c>
      <c r="K2" s="24" t="s">
        <v>450</v>
      </c>
      <c r="L2" s="2" t="s">
        <v>451</v>
      </c>
      <c r="M2" s="2" t="s">
        <v>452</v>
      </c>
      <c r="N2" s="2" t="s">
        <v>453</v>
      </c>
      <c r="O2" s="2" t="s">
        <v>454</v>
      </c>
      <c r="P2" s="2" t="s">
        <v>455</v>
      </c>
      <c r="Q2" s="2" t="s">
        <v>456</v>
      </c>
      <c r="R2" s="2" t="s">
        <v>74</v>
      </c>
      <c r="S2" s="2" t="s">
        <v>457</v>
      </c>
      <c r="T2" s="2" t="s">
        <v>72</v>
      </c>
      <c r="U2" s="5" t="s">
        <v>387</v>
      </c>
      <c r="V2" s="5" t="s">
        <v>308</v>
      </c>
    </row>
    <row r="3" spans="1:22" ht="13.5" thickBot="1">
      <c r="A3" s="15" t="s">
        <v>9</v>
      </c>
      <c r="B3" s="11">
        <v>0</v>
      </c>
      <c r="C3" s="11">
        <v>0</v>
      </c>
      <c r="D3" s="11">
        <v>0</v>
      </c>
      <c r="E3" s="11">
        <v>0</v>
      </c>
      <c r="F3" s="6">
        <v>3</v>
      </c>
      <c r="G3" s="11">
        <v>0</v>
      </c>
      <c r="H3" s="11">
        <v>0</v>
      </c>
      <c r="I3" s="11">
        <v>0</v>
      </c>
      <c r="J3" s="11">
        <v>0</v>
      </c>
      <c r="K3" s="15" t="s">
        <v>9</v>
      </c>
      <c r="L3" s="6">
        <v>3</v>
      </c>
      <c r="M3" s="6">
        <v>3</v>
      </c>
      <c r="N3" s="8">
        <v>1</v>
      </c>
      <c r="O3" s="11">
        <v>0</v>
      </c>
      <c r="P3" s="6">
        <v>3</v>
      </c>
      <c r="Q3" s="8">
        <v>1</v>
      </c>
      <c r="R3" s="11">
        <v>0</v>
      </c>
      <c r="S3" s="6">
        <v>3</v>
      </c>
      <c r="T3" s="6">
        <v>3</v>
      </c>
      <c r="U3" s="45">
        <f aca="true" t="shared" si="0" ref="U3:U8">SUM(B3:J3,L3:T3)</f>
        <v>20</v>
      </c>
      <c r="V3" s="46">
        <f aca="true" t="shared" si="1" ref="V3:V8">ROUND((U3/54)*100,0)</f>
        <v>37</v>
      </c>
    </row>
    <row r="4" spans="1:22" ht="13.5" thickBot="1">
      <c r="A4" s="15" t="s">
        <v>18</v>
      </c>
      <c r="B4" s="11">
        <v>0</v>
      </c>
      <c r="C4" s="8">
        <v>1</v>
      </c>
      <c r="D4" s="6">
        <v>3</v>
      </c>
      <c r="E4" s="11">
        <v>0</v>
      </c>
      <c r="F4" s="11">
        <v>0</v>
      </c>
      <c r="G4" s="6">
        <v>3</v>
      </c>
      <c r="H4" s="6">
        <v>3</v>
      </c>
      <c r="I4" s="11">
        <v>0</v>
      </c>
      <c r="J4" s="8">
        <v>1</v>
      </c>
      <c r="K4" s="15" t="s">
        <v>18</v>
      </c>
      <c r="L4" s="6">
        <v>3</v>
      </c>
      <c r="M4" s="6">
        <v>3</v>
      </c>
      <c r="N4" s="6">
        <v>3</v>
      </c>
      <c r="O4" s="11">
        <v>0</v>
      </c>
      <c r="P4" s="11">
        <v>0</v>
      </c>
      <c r="Q4" s="11">
        <v>0</v>
      </c>
      <c r="R4" s="11">
        <v>0</v>
      </c>
      <c r="S4" s="6">
        <v>3</v>
      </c>
      <c r="T4" s="6">
        <v>3</v>
      </c>
      <c r="U4" s="45">
        <f t="shared" si="0"/>
        <v>26</v>
      </c>
      <c r="V4" s="46">
        <f t="shared" si="1"/>
        <v>48</v>
      </c>
    </row>
    <row r="5" spans="1:22" ht="13.5" thickBot="1">
      <c r="A5" s="15" t="s">
        <v>41</v>
      </c>
      <c r="B5" s="11">
        <v>0</v>
      </c>
      <c r="C5" s="8">
        <v>1</v>
      </c>
      <c r="D5" s="6">
        <v>3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5" t="s">
        <v>41</v>
      </c>
      <c r="L5" s="6">
        <v>3</v>
      </c>
      <c r="M5" s="6">
        <v>3</v>
      </c>
      <c r="N5" s="6">
        <v>3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8">
        <v>1</v>
      </c>
      <c r="U5" s="45">
        <f t="shared" si="0"/>
        <v>14</v>
      </c>
      <c r="V5" s="46">
        <f t="shared" si="1"/>
        <v>26</v>
      </c>
    </row>
    <row r="6" spans="1:22" ht="13.5" thickBot="1">
      <c r="A6" s="15" t="s">
        <v>47</v>
      </c>
      <c r="B6" s="11">
        <v>0</v>
      </c>
      <c r="C6" s="6">
        <v>3</v>
      </c>
      <c r="D6" s="11">
        <v>0</v>
      </c>
      <c r="E6" s="11">
        <v>0</v>
      </c>
      <c r="F6" s="11">
        <v>0</v>
      </c>
      <c r="G6" s="11">
        <v>0</v>
      </c>
      <c r="H6" s="8">
        <v>1</v>
      </c>
      <c r="I6" s="11">
        <v>0</v>
      </c>
      <c r="J6" s="8">
        <v>1</v>
      </c>
      <c r="K6" s="15" t="s">
        <v>47</v>
      </c>
      <c r="L6" s="8">
        <v>1</v>
      </c>
      <c r="M6" s="6">
        <v>3</v>
      </c>
      <c r="N6" s="8">
        <v>1</v>
      </c>
      <c r="O6" s="11">
        <v>0</v>
      </c>
      <c r="P6" s="11">
        <v>0</v>
      </c>
      <c r="Q6" s="6">
        <v>3</v>
      </c>
      <c r="R6" s="11">
        <v>0</v>
      </c>
      <c r="S6" s="11">
        <v>0</v>
      </c>
      <c r="T6" s="8">
        <v>1</v>
      </c>
      <c r="U6" s="45">
        <f t="shared" si="0"/>
        <v>14</v>
      </c>
      <c r="V6" s="46">
        <f t="shared" si="1"/>
        <v>26</v>
      </c>
    </row>
    <row r="7" spans="1:22" ht="13.5" thickBot="1">
      <c r="A7" s="15" t="s">
        <v>86</v>
      </c>
      <c r="B7" s="8">
        <v>1</v>
      </c>
      <c r="C7" s="11">
        <v>0</v>
      </c>
      <c r="D7" s="6">
        <v>3</v>
      </c>
      <c r="E7" s="11">
        <v>0</v>
      </c>
      <c r="F7" s="11">
        <v>0</v>
      </c>
      <c r="G7" s="6">
        <v>3</v>
      </c>
      <c r="H7" s="11">
        <v>0</v>
      </c>
      <c r="I7" s="11">
        <v>0</v>
      </c>
      <c r="J7" s="6">
        <v>3</v>
      </c>
      <c r="K7" s="15" t="s">
        <v>86</v>
      </c>
      <c r="L7" s="6">
        <v>3</v>
      </c>
      <c r="M7" s="6">
        <v>3</v>
      </c>
      <c r="N7" s="6">
        <v>3</v>
      </c>
      <c r="O7" s="11">
        <v>0</v>
      </c>
      <c r="P7" s="6">
        <v>3</v>
      </c>
      <c r="Q7" s="11">
        <v>0</v>
      </c>
      <c r="R7" s="11">
        <v>0</v>
      </c>
      <c r="S7" s="8">
        <v>1</v>
      </c>
      <c r="T7" s="6">
        <v>3</v>
      </c>
      <c r="U7" s="45">
        <f t="shared" si="0"/>
        <v>26</v>
      </c>
      <c r="V7" s="46">
        <f t="shared" si="1"/>
        <v>48</v>
      </c>
    </row>
    <row r="8" spans="1:22" ht="13.5" thickBot="1">
      <c r="A8" s="15" t="s">
        <v>135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6">
        <v>3</v>
      </c>
      <c r="H8" s="8">
        <v>1</v>
      </c>
      <c r="I8" s="11">
        <v>0</v>
      </c>
      <c r="J8" s="6">
        <v>3</v>
      </c>
      <c r="K8" s="15" t="s">
        <v>135</v>
      </c>
      <c r="L8" s="6">
        <v>3</v>
      </c>
      <c r="M8" s="6">
        <v>3</v>
      </c>
      <c r="N8" s="11">
        <v>0</v>
      </c>
      <c r="O8" s="11">
        <v>0</v>
      </c>
      <c r="P8" s="6">
        <v>3</v>
      </c>
      <c r="Q8" s="6">
        <v>3</v>
      </c>
      <c r="R8" s="11">
        <v>0</v>
      </c>
      <c r="S8" s="6">
        <v>3</v>
      </c>
      <c r="T8" s="6">
        <v>3</v>
      </c>
      <c r="U8" s="45">
        <f t="shared" si="0"/>
        <v>25</v>
      </c>
      <c r="V8" s="46">
        <f t="shared" si="1"/>
        <v>46</v>
      </c>
    </row>
    <row r="9" spans="1:22" ht="13.5" thickBot="1">
      <c r="A9" s="15" t="s">
        <v>147</v>
      </c>
      <c r="B9" s="8">
        <v>1</v>
      </c>
      <c r="C9" s="11">
        <v>0</v>
      </c>
      <c r="D9" s="8">
        <v>1</v>
      </c>
      <c r="E9" s="8">
        <v>1</v>
      </c>
      <c r="F9" s="11">
        <v>0</v>
      </c>
      <c r="G9" s="6">
        <v>3</v>
      </c>
      <c r="H9" s="11">
        <v>0</v>
      </c>
      <c r="I9" s="11">
        <v>0</v>
      </c>
      <c r="J9" s="6">
        <v>3</v>
      </c>
      <c r="K9" s="15" t="s">
        <v>147</v>
      </c>
      <c r="L9" s="6">
        <v>3</v>
      </c>
      <c r="M9" s="6">
        <v>3</v>
      </c>
      <c r="N9" s="6">
        <v>3</v>
      </c>
      <c r="O9" s="6">
        <v>3</v>
      </c>
      <c r="P9" s="6">
        <v>3</v>
      </c>
      <c r="Q9" s="6">
        <v>3</v>
      </c>
      <c r="R9" s="11">
        <v>0</v>
      </c>
      <c r="S9" s="6">
        <v>3</v>
      </c>
      <c r="T9" s="6">
        <v>3</v>
      </c>
      <c r="U9" s="45">
        <f aca="true" t="shared" si="2" ref="U9:U14">SUM(B9:J9,L9:T9)</f>
        <v>33</v>
      </c>
      <c r="V9" s="46">
        <f aca="true" t="shared" si="3" ref="V9:V14">ROUND((U9/54)*100,0)</f>
        <v>61</v>
      </c>
    </row>
    <row r="10" spans="1:22" ht="13.5" thickBot="1">
      <c r="A10" s="15" t="s">
        <v>153</v>
      </c>
      <c r="B10" s="8">
        <v>1</v>
      </c>
      <c r="C10" s="11">
        <v>0</v>
      </c>
      <c r="D10" s="8">
        <v>1</v>
      </c>
      <c r="E10" s="8">
        <v>1</v>
      </c>
      <c r="F10" s="11">
        <v>0</v>
      </c>
      <c r="G10" s="6">
        <v>3</v>
      </c>
      <c r="H10" s="8">
        <v>1</v>
      </c>
      <c r="I10" s="11">
        <v>0</v>
      </c>
      <c r="J10" s="6">
        <v>3</v>
      </c>
      <c r="K10" s="15" t="s">
        <v>153</v>
      </c>
      <c r="L10" s="6">
        <v>3</v>
      </c>
      <c r="M10" s="6">
        <v>3</v>
      </c>
      <c r="N10" s="6">
        <v>3</v>
      </c>
      <c r="O10" s="11">
        <v>0</v>
      </c>
      <c r="P10" s="8">
        <v>1</v>
      </c>
      <c r="Q10" s="6">
        <v>3</v>
      </c>
      <c r="R10" s="11">
        <v>0</v>
      </c>
      <c r="S10" s="6">
        <v>3</v>
      </c>
      <c r="T10" s="6">
        <v>3</v>
      </c>
      <c r="U10" s="45">
        <f t="shared" si="2"/>
        <v>29</v>
      </c>
      <c r="V10" s="46">
        <f t="shared" si="3"/>
        <v>54</v>
      </c>
    </row>
    <row r="11" spans="1:22" ht="13.5" thickBot="1">
      <c r="A11" s="15" t="s">
        <v>160</v>
      </c>
      <c r="B11" s="6">
        <v>3</v>
      </c>
      <c r="C11" s="11">
        <v>0</v>
      </c>
      <c r="D11" s="11">
        <v>0</v>
      </c>
      <c r="E11" s="11">
        <v>0</v>
      </c>
      <c r="F11" s="11">
        <v>0</v>
      </c>
      <c r="G11" s="6">
        <v>3</v>
      </c>
      <c r="H11" s="11">
        <v>0</v>
      </c>
      <c r="I11" s="11">
        <v>0</v>
      </c>
      <c r="J11" s="6">
        <v>3</v>
      </c>
      <c r="K11" s="15" t="s">
        <v>160</v>
      </c>
      <c r="L11" s="6">
        <v>3</v>
      </c>
      <c r="M11" s="6">
        <v>3</v>
      </c>
      <c r="N11" s="6">
        <v>3</v>
      </c>
      <c r="O11" s="11">
        <v>0</v>
      </c>
      <c r="P11" s="11">
        <v>0</v>
      </c>
      <c r="Q11" s="6">
        <v>3</v>
      </c>
      <c r="R11" s="11">
        <v>0</v>
      </c>
      <c r="S11" s="8">
        <v>1</v>
      </c>
      <c r="T11" s="6">
        <v>3</v>
      </c>
      <c r="U11" s="45">
        <f t="shared" si="2"/>
        <v>25</v>
      </c>
      <c r="V11" s="46">
        <f t="shared" si="3"/>
        <v>46</v>
      </c>
    </row>
    <row r="12" spans="1:22" ht="13.5" thickBot="1">
      <c r="A12" s="15" t="s">
        <v>183</v>
      </c>
      <c r="B12" s="11">
        <v>0</v>
      </c>
      <c r="C12" s="6">
        <v>3</v>
      </c>
      <c r="D12" s="6">
        <v>3</v>
      </c>
      <c r="E12" s="11">
        <v>0</v>
      </c>
      <c r="F12" s="11">
        <v>0</v>
      </c>
      <c r="G12" s="6">
        <v>3</v>
      </c>
      <c r="H12" s="11">
        <v>0</v>
      </c>
      <c r="I12" s="11">
        <v>0</v>
      </c>
      <c r="J12" s="8">
        <v>1</v>
      </c>
      <c r="K12" s="15" t="s">
        <v>183</v>
      </c>
      <c r="L12" s="6">
        <v>3</v>
      </c>
      <c r="M12" s="6">
        <v>3</v>
      </c>
      <c r="N12" s="8">
        <v>1</v>
      </c>
      <c r="O12" s="11">
        <v>0</v>
      </c>
      <c r="P12" s="11">
        <v>0</v>
      </c>
      <c r="Q12" s="6">
        <v>3</v>
      </c>
      <c r="R12" s="11">
        <v>0</v>
      </c>
      <c r="S12" s="6">
        <v>3</v>
      </c>
      <c r="T12" s="8">
        <v>1</v>
      </c>
      <c r="U12" s="45">
        <f t="shared" si="2"/>
        <v>24</v>
      </c>
      <c r="V12" s="46">
        <f t="shared" si="3"/>
        <v>44</v>
      </c>
    </row>
    <row r="13" spans="1:22" ht="13.5" thickBot="1">
      <c r="A13" s="15" t="s">
        <v>196</v>
      </c>
      <c r="B13" s="8">
        <v>1</v>
      </c>
      <c r="C13" s="11">
        <v>0</v>
      </c>
      <c r="D13" s="6">
        <v>3</v>
      </c>
      <c r="E13" s="11">
        <v>0</v>
      </c>
      <c r="F13" s="11">
        <v>0</v>
      </c>
      <c r="G13" s="6">
        <v>3</v>
      </c>
      <c r="H13" s="11">
        <v>0</v>
      </c>
      <c r="I13" s="11">
        <v>0</v>
      </c>
      <c r="J13" s="6">
        <v>3</v>
      </c>
      <c r="K13" s="15" t="s">
        <v>196</v>
      </c>
      <c r="L13" s="6">
        <v>3</v>
      </c>
      <c r="M13" s="6">
        <v>3</v>
      </c>
      <c r="N13" s="6">
        <v>3</v>
      </c>
      <c r="O13" s="11">
        <v>0</v>
      </c>
      <c r="P13" s="11">
        <v>0</v>
      </c>
      <c r="Q13" s="6">
        <v>3</v>
      </c>
      <c r="R13" s="6">
        <v>3</v>
      </c>
      <c r="S13" s="6">
        <v>3</v>
      </c>
      <c r="T13" s="6">
        <v>3</v>
      </c>
      <c r="U13" s="45">
        <f t="shared" si="2"/>
        <v>31</v>
      </c>
      <c r="V13" s="46">
        <f t="shared" si="3"/>
        <v>57</v>
      </c>
    </row>
    <row r="14" spans="1:22" ht="13.5" thickBot="1">
      <c r="A14" s="15" t="s">
        <v>208</v>
      </c>
      <c r="B14" s="6">
        <v>3</v>
      </c>
      <c r="C14" s="6">
        <v>3</v>
      </c>
      <c r="D14" s="11">
        <v>0</v>
      </c>
      <c r="E14" s="11">
        <v>0</v>
      </c>
      <c r="F14" s="11">
        <v>0</v>
      </c>
      <c r="G14" s="11">
        <v>0</v>
      </c>
      <c r="H14" s="6">
        <v>3</v>
      </c>
      <c r="I14" s="11">
        <v>0</v>
      </c>
      <c r="J14" s="6">
        <v>3</v>
      </c>
      <c r="K14" s="15" t="s">
        <v>208</v>
      </c>
      <c r="L14" s="11">
        <v>0</v>
      </c>
      <c r="M14" s="6">
        <v>3</v>
      </c>
      <c r="N14" s="8">
        <v>1</v>
      </c>
      <c r="O14" s="11">
        <v>0</v>
      </c>
      <c r="P14" s="11">
        <v>0</v>
      </c>
      <c r="Q14" s="6">
        <v>3</v>
      </c>
      <c r="R14" s="11">
        <v>0</v>
      </c>
      <c r="S14" s="11">
        <v>0</v>
      </c>
      <c r="T14" s="6">
        <v>3</v>
      </c>
      <c r="U14" s="45">
        <f t="shared" si="2"/>
        <v>22</v>
      </c>
      <c r="V14" s="46">
        <f t="shared" si="3"/>
        <v>41</v>
      </c>
    </row>
    <row r="15" spans="1:22" ht="13.5" thickBot="1">
      <c r="A15" s="15" t="s">
        <v>230</v>
      </c>
      <c r="B15" s="11">
        <v>0</v>
      </c>
      <c r="C15" s="11">
        <v>0</v>
      </c>
      <c r="D15" s="8">
        <v>1</v>
      </c>
      <c r="E15" s="11">
        <v>0</v>
      </c>
      <c r="F15" s="11">
        <v>0</v>
      </c>
      <c r="G15" s="8">
        <v>1</v>
      </c>
      <c r="H15" s="11">
        <v>0</v>
      </c>
      <c r="I15" s="11">
        <v>0</v>
      </c>
      <c r="J15" s="6">
        <v>3</v>
      </c>
      <c r="K15" s="15" t="s">
        <v>230</v>
      </c>
      <c r="L15" s="6">
        <v>3</v>
      </c>
      <c r="M15" s="6">
        <v>3</v>
      </c>
      <c r="N15" s="6">
        <v>3</v>
      </c>
      <c r="O15" s="11">
        <v>0</v>
      </c>
      <c r="P15" s="6">
        <v>3</v>
      </c>
      <c r="Q15" s="6">
        <v>3</v>
      </c>
      <c r="R15" s="11">
        <v>0</v>
      </c>
      <c r="S15" s="6">
        <v>3</v>
      </c>
      <c r="T15" s="6">
        <v>3</v>
      </c>
      <c r="U15" s="45">
        <f>SUM(B15:J15,L15:T15)</f>
        <v>26</v>
      </c>
      <c r="V15" s="46">
        <f>ROUND((U15/54)*100,0)</f>
        <v>48</v>
      </c>
    </row>
    <row r="16" spans="1:22" ht="13.5" thickBot="1">
      <c r="A16" s="15" t="s">
        <v>265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8">
        <v>1</v>
      </c>
      <c r="H16" s="11">
        <v>0</v>
      </c>
      <c r="I16" s="11">
        <v>0</v>
      </c>
      <c r="J16" s="8">
        <v>1</v>
      </c>
      <c r="K16" s="15" t="s">
        <v>265</v>
      </c>
      <c r="L16" s="6">
        <v>3</v>
      </c>
      <c r="M16" s="6">
        <v>3</v>
      </c>
      <c r="N16" s="6">
        <v>3</v>
      </c>
      <c r="O16" s="11">
        <v>0</v>
      </c>
      <c r="P16" s="11">
        <v>0</v>
      </c>
      <c r="Q16" s="11">
        <v>0</v>
      </c>
      <c r="R16" s="11">
        <v>0</v>
      </c>
      <c r="S16" s="6">
        <v>3</v>
      </c>
      <c r="T16" s="6">
        <v>3</v>
      </c>
      <c r="U16" s="45">
        <f>SUM(B16:J16,L16:T16)</f>
        <v>17</v>
      </c>
      <c r="V16" s="46">
        <f>ROUND((U16/54)*100,0)</f>
        <v>31</v>
      </c>
    </row>
    <row r="17" spans="1:22" ht="13.5" thickBot="1">
      <c r="A17" s="15" t="s">
        <v>293</v>
      </c>
      <c r="B17" s="11">
        <v>0</v>
      </c>
      <c r="C17" s="8">
        <v>1</v>
      </c>
      <c r="D17" s="8">
        <v>1</v>
      </c>
      <c r="E17" s="11">
        <v>0</v>
      </c>
      <c r="F17" s="11">
        <v>0</v>
      </c>
      <c r="G17" s="8">
        <v>1</v>
      </c>
      <c r="H17" s="11">
        <v>0</v>
      </c>
      <c r="I17" s="11">
        <v>0</v>
      </c>
      <c r="J17" s="6">
        <v>3</v>
      </c>
      <c r="K17" s="15" t="s">
        <v>293</v>
      </c>
      <c r="L17" s="6">
        <v>3</v>
      </c>
      <c r="M17" s="6">
        <v>3</v>
      </c>
      <c r="N17" s="6">
        <v>3</v>
      </c>
      <c r="O17" s="11">
        <v>0</v>
      </c>
      <c r="P17" s="11">
        <v>0</v>
      </c>
      <c r="Q17" s="6">
        <v>3</v>
      </c>
      <c r="R17" s="11">
        <v>0</v>
      </c>
      <c r="S17" s="6">
        <v>3</v>
      </c>
      <c r="T17" s="6">
        <v>3</v>
      </c>
      <c r="U17" s="45">
        <f>SUM(B17:J17,L17:T17)</f>
        <v>24</v>
      </c>
      <c r="V17" s="46">
        <f>ROUND((U17/54)*100,0)</f>
        <v>44</v>
      </c>
    </row>
  </sheetData>
  <sheetProtection/>
  <mergeCells count="1">
    <mergeCell ref="A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Kommuner och Landsting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hrob2</dc:creator>
  <cp:keywords/>
  <dc:description/>
  <cp:lastModifiedBy>Yvonné Wennberg Öhrnell</cp:lastModifiedBy>
  <cp:lastPrinted>2009-08-12T07:52:25Z</cp:lastPrinted>
  <dcterms:created xsi:type="dcterms:W3CDTF">2009-06-04T12:25:38Z</dcterms:created>
  <dcterms:modified xsi:type="dcterms:W3CDTF">2012-02-07T08:40:41Z</dcterms:modified>
  <cp:category/>
  <cp:version/>
  <cp:contentType/>
  <cp:contentStatus/>
</cp:coreProperties>
</file>