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rbetsfiler\Webbplatsen\SKL\SKL 2015\"/>
    </mc:Choice>
  </mc:AlternateContent>
  <bookViews>
    <workbookView xWindow="0" yWindow="0" windowWidth="23040" windowHeight="12180" tabRatio="909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Totalt" sheetId="21" r:id="rId13"/>
    <sheet name="Spindeldiagram" sheetId="22" r:id="rId14"/>
  </sheets>
  <externalReferences>
    <externalReference r:id="rId15"/>
  </externalReferences>
  <definedNames>
    <definedName name="_xlnm.Print_Area" localSheetId="13">Spindeldiagram!$A$1:$O$37</definedName>
  </definedNames>
  <calcPr calcId="152511"/>
</workbook>
</file>

<file path=xl/calcChain.xml><?xml version="1.0" encoding="utf-8"?>
<calcChain xmlns="http://schemas.openxmlformats.org/spreadsheetml/2006/main">
  <c r="D19" i="21" l="1"/>
  <c r="D18" i="21"/>
  <c r="D17" i="21"/>
  <c r="D16" i="21"/>
  <c r="D15" i="21"/>
  <c r="D14" i="21"/>
  <c r="D13" i="21"/>
  <c r="D12" i="21"/>
  <c r="B11" i="21"/>
  <c r="D11" i="21"/>
  <c r="D10" i="21"/>
  <c r="D9" i="21"/>
  <c r="R3" i="11"/>
  <c r="S3" i="11" s="1"/>
  <c r="N10" i="10"/>
  <c r="O10" i="10" s="1"/>
  <c r="N11" i="10"/>
  <c r="O11" i="10" s="1"/>
  <c r="U10" i="9"/>
  <c r="V10" i="9" s="1"/>
  <c r="U11" i="9"/>
  <c r="V11" i="9"/>
  <c r="AA10" i="8"/>
  <c r="AB10" i="8" s="1"/>
  <c r="O3" i="7"/>
  <c r="P3" i="7" s="1"/>
  <c r="O4" i="7"/>
  <c r="P4" i="7" s="1"/>
  <c r="R10" i="3"/>
  <c r="S10" i="3" s="1"/>
  <c r="R5" i="3" l="1"/>
  <c r="S5" i="3" s="1"/>
  <c r="R6" i="3"/>
  <c r="S6" i="3" s="1"/>
  <c r="AV3" i="12" l="1"/>
  <c r="AW3" i="12" s="1"/>
  <c r="M5" i="21" s="1"/>
  <c r="AV4" i="12"/>
  <c r="AW4" i="12" s="1"/>
  <c r="M6" i="21" s="1"/>
  <c r="AV5" i="12"/>
  <c r="AW5" i="12" s="1"/>
  <c r="M7" i="21" s="1"/>
  <c r="AV6" i="12"/>
  <c r="AW6" i="12" s="1"/>
  <c r="M8" i="21" s="1"/>
  <c r="AV7" i="12"/>
  <c r="AW7" i="12" s="1"/>
  <c r="M9" i="21" s="1"/>
  <c r="AV8" i="12"/>
  <c r="AW8" i="12" s="1"/>
  <c r="M10" i="21" s="1"/>
  <c r="AV9" i="12"/>
  <c r="AW9" i="12" s="1"/>
  <c r="M11" i="21" s="1"/>
  <c r="AV10" i="12"/>
  <c r="AW10" i="12" s="1"/>
  <c r="M12" i="21" s="1"/>
  <c r="AV11" i="12"/>
  <c r="AW11" i="12" s="1"/>
  <c r="M13" i="21" s="1"/>
  <c r="AV12" i="12"/>
  <c r="AW12" i="12" s="1"/>
  <c r="M14" i="21" s="1"/>
  <c r="AV13" i="12"/>
  <c r="AW13" i="12" s="1"/>
  <c r="M15" i="21" s="1"/>
  <c r="N17" i="22" s="1"/>
  <c r="AV14" i="12"/>
  <c r="AW14" i="12" s="1"/>
  <c r="M16" i="21" s="1"/>
  <c r="AV15" i="12"/>
  <c r="AW15" i="12" s="1"/>
  <c r="M17" i="21" s="1"/>
  <c r="AV16" i="12"/>
  <c r="AW16" i="12" s="1"/>
  <c r="M18" i="21" s="1"/>
  <c r="AV17" i="12"/>
  <c r="AW17" i="12" s="1"/>
  <c r="M19" i="21" s="1"/>
  <c r="U3" i="9"/>
  <c r="V3" i="9" s="1"/>
  <c r="J5" i="21" s="1"/>
  <c r="U4" i="9"/>
  <c r="V4" i="9" s="1"/>
  <c r="J6" i="21" s="1"/>
  <c r="U5" i="9"/>
  <c r="V5" i="9" s="1"/>
  <c r="J7" i="21" s="1"/>
  <c r="U6" i="9"/>
  <c r="V6" i="9" s="1"/>
  <c r="J8" i="21" s="1"/>
  <c r="U7" i="9"/>
  <c r="V7" i="9" s="1"/>
  <c r="J9" i="21" s="1"/>
  <c r="U8" i="9"/>
  <c r="V8" i="9" s="1"/>
  <c r="J10" i="21" s="1"/>
  <c r="U9" i="9"/>
  <c r="V9" i="9" s="1"/>
  <c r="J11" i="21" s="1"/>
  <c r="J13" i="21"/>
  <c r="U12" i="9"/>
  <c r="V12" i="9" s="1"/>
  <c r="J14" i="21" s="1"/>
  <c r="U13" i="9"/>
  <c r="V13" i="9" s="1"/>
  <c r="J15" i="21" s="1"/>
  <c r="N14" i="22" s="1"/>
  <c r="U14" i="9"/>
  <c r="V14" i="9" s="1"/>
  <c r="J16" i="21" s="1"/>
  <c r="U15" i="9"/>
  <c r="V15" i="9" s="1"/>
  <c r="J17" i="21" s="1"/>
  <c r="U16" i="9"/>
  <c r="V16" i="9" s="1"/>
  <c r="J18" i="21" s="1"/>
  <c r="U17" i="9"/>
  <c r="V17" i="9" s="1"/>
  <c r="J19" i="21" s="1"/>
  <c r="N5" i="22"/>
  <c r="L5" i="21"/>
  <c r="R4" i="11"/>
  <c r="S4" i="11" s="1"/>
  <c r="L6" i="21" s="1"/>
  <c r="R5" i="11"/>
  <c r="S5" i="11" s="1"/>
  <c r="L7" i="21" s="1"/>
  <c r="R6" i="11"/>
  <c r="S6" i="11" s="1"/>
  <c r="L8" i="21" s="1"/>
  <c r="R7" i="11"/>
  <c r="S7" i="11" s="1"/>
  <c r="L9" i="21" s="1"/>
  <c r="R8" i="11"/>
  <c r="S8" i="11" s="1"/>
  <c r="L10" i="21" s="1"/>
  <c r="R9" i="11"/>
  <c r="S9" i="11" s="1"/>
  <c r="L11" i="21" s="1"/>
  <c r="R10" i="11"/>
  <c r="S10" i="11" s="1"/>
  <c r="L12" i="21" s="1"/>
  <c r="R11" i="11"/>
  <c r="S11" i="11" s="1"/>
  <c r="L13" i="21" s="1"/>
  <c r="R12" i="11"/>
  <c r="S12" i="11" s="1"/>
  <c r="L14" i="21" s="1"/>
  <c r="R13" i="11"/>
  <c r="S13" i="11" s="1"/>
  <c r="L15" i="21" s="1"/>
  <c r="N16" i="22" s="1"/>
  <c r="R14" i="11"/>
  <c r="S14" i="11" s="1"/>
  <c r="L16" i="21" s="1"/>
  <c r="R15" i="11"/>
  <c r="S15" i="11" s="1"/>
  <c r="L17" i="21" s="1"/>
  <c r="R16" i="11"/>
  <c r="S16" i="11" s="1"/>
  <c r="L18" i="21" s="1"/>
  <c r="R17" i="11"/>
  <c r="S17" i="11" s="1"/>
  <c r="L19" i="21" s="1"/>
  <c r="N3" i="10"/>
  <c r="O3" i="10" s="1"/>
  <c r="K5" i="21" s="1"/>
  <c r="N4" i="10"/>
  <c r="O4" i="10" s="1"/>
  <c r="K6" i="21" s="1"/>
  <c r="N5" i="10"/>
  <c r="O5" i="10" s="1"/>
  <c r="K7" i="21" s="1"/>
  <c r="N6" i="10"/>
  <c r="O6" i="10" s="1"/>
  <c r="K8" i="21" s="1"/>
  <c r="N7" i="10"/>
  <c r="O7" i="10" s="1"/>
  <c r="K9" i="21" s="1"/>
  <c r="N8" i="10"/>
  <c r="O8" i="10" s="1"/>
  <c r="K10" i="21" s="1"/>
  <c r="N9" i="10"/>
  <c r="O9" i="10" s="1"/>
  <c r="K11" i="21" s="1"/>
  <c r="K13" i="21"/>
  <c r="N12" i="10"/>
  <c r="O12" i="10" s="1"/>
  <c r="K14" i="21" s="1"/>
  <c r="N13" i="10"/>
  <c r="O13" i="10" s="1"/>
  <c r="K15" i="21" s="1"/>
  <c r="N15" i="22" s="1"/>
  <c r="N14" i="10"/>
  <c r="O14" i="10" s="1"/>
  <c r="K16" i="21" s="1"/>
  <c r="N15" i="10"/>
  <c r="O15" i="10" s="1"/>
  <c r="K17" i="21" s="1"/>
  <c r="N16" i="10"/>
  <c r="O16" i="10" s="1"/>
  <c r="K18" i="21" s="1"/>
  <c r="N17" i="10"/>
  <c r="O17" i="10" s="1"/>
  <c r="K19" i="21" s="1"/>
  <c r="AA3" i="8"/>
  <c r="AB3" i="8" s="1"/>
  <c r="I5" i="21" s="1"/>
  <c r="AA4" i="8"/>
  <c r="AB4" i="8" s="1"/>
  <c r="I6" i="21" s="1"/>
  <c r="AA5" i="8"/>
  <c r="AB5" i="8" s="1"/>
  <c r="I7" i="21" s="1"/>
  <c r="AA6" i="8"/>
  <c r="AB6" i="8" s="1"/>
  <c r="I8" i="21" s="1"/>
  <c r="AA7" i="8"/>
  <c r="AB7" i="8" s="1"/>
  <c r="I9" i="21" s="1"/>
  <c r="AA8" i="8"/>
  <c r="AB8" i="8"/>
  <c r="I10" i="21" s="1"/>
  <c r="AA9" i="8"/>
  <c r="AB9" i="8" s="1"/>
  <c r="I11" i="21" s="1"/>
  <c r="I12" i="21"/>
  <c r="AA11" i="8"/>
  <c r="AB11" i="8" s="1"/>
  <c r="I13" i="21" s="1"/>
  <c r="AA12" i="8"/>
  <c r="AB12" i="8" s="1"/>
  <c r="I14" i="21" s="1"/>
  <c r="AA13" i="8"/>
  <c r="AB13" i="8" s="1"/>
  <c r="I15" i="21" s="1"/>
  <c r="N13" i="22" s="1"/>
  <c r="AA14" i="8"/>
  <c r="AB14" i="8" s="1"/>
  <c r="I16" i="21" s="1"/>
  <c r="AA15" i="8"/>
  <c r="AB15" i="8" s="1"/>
  <c r="I17" i="21" s="1"/>
  <c r="AA16" i="8"/>
  <c r="AB16" i="8" s="1"/>
  <c r="I18" i="21" s="1"/>
  <c r="AA17" i="8"/>
  <c r="AB17" i="8" s="1"/>
  <c r="I19" i="21" s="1"/>
  <c r="H5" i="21"/>
  <c r="H6" i="21"/>
  <c r="O5" i="7"/>
  <c r="P5" i="7" s="1"/>
  <c r="H7" i="21" s="1"/>
  <c r="O6" i="7"/>
  <c r="P6" i="7" s="1"/>
  <c r="H8" i="21" s="1"/>
  <c r="O7" i="7"/>
  <c r="P7" i="7" s="1"/>
  <c r="H9" i="21" s="1"/>
  <c r="O8" i="7"/>
  <c r="P8" i="7" s="1"/>
  <c r="H10" i="21" s="1"/>
  <c r="O9" i="7"/>
  <c r="P9" i="7" s="1"/>
  <c r="H11" i="21" s="1"/>
  <c r="O10" i="7"/>
  <c r="P10" i="7" s="1"/>
  <c r="H12" i="21" s="1"/>
  <c r="O11" i="7"/>
  <c r="P11" i="7" s="1"/>
  <c r="H13" i="21" s="1"/>
  <c r="O12" i="7"/>
  <c r="P12" i="7" s="1"/>
  <c r="H14" i="21" s="1"/>
  <c r="O13" i="7"/>
  <c r="P13" i="7" s="1"/>
  <c r="H15" i="21" s="1"/>
  <c r="N12" i="22" s="1"/>
  <c r="O14" i="7"/>
  <c r="P14" i="7" s="1"/>
  <c r="H16" i="21" s="1"/>
  <c r="O15" i="7"/>
  <c r="P15" i="7" s="1"/>
  <c r="H17" i="21" s="1"/>
  <c r="O16" i="7"/>
  <c r="P16" i="7" s="1"/>
  <c r="H18" i="21" s="1"/>
  <c r="O17" i="7"/>
  <c r="P17" i="7" s="1"/>
  <c r="H19" i="21" s="1"/>
  <c r="O3" i="6"/>
  <c r="P3" i="6"/>
  <c r="G5" i="21" s="1"/>
  <c r="O4" i="6"/>
  <c r="P4" i="6" s="1"/>
  <c r="G6" i="21" s="1"/>
  <c r="O5" i="6"/>
  <c r="P5" i="6" s="1"/>
  <c r="G7" i="21" s="1"/>
  <c r="O6" i="6"/>
  <c r="P6" i="6" s="1"/>
  <c r="G8" i="21" s="1"/>
  <c r="O7" i="6"/>
  <c r="P7" i="6" s="1"/>
  <c r="G9" i="21" s="1"/>
  <c r="O8" i="6"/>
  <c r="P8" i="6" s="1"/>
  <c r="G10" i="21" s="1"/>
  <c r="O9" i="6"/>
  <c r="P9" i="6" s="1"/>
  <c r="G11" i="21" s="1"/>
  <c r="O10" i="6"/>
  <c r="P10" i="6" s="1"/>
  <c r="G12" i="21" s="1"/>
  <c r="O11" i="6"/>
  <c r="P11" i="6" s="1"/>
  <c r="G13" i="21" s="1"/>
  <c r="O12" i="6"/>
  <c r="P12" i="6" s="1"/>
  <c r="G14" i="21" s="1"/>
  <c r="O13" i="6"/>
  <c r="P13" i="6" s="1"/>
  <c r="G15" i="21" s="1"/>
  <c r="N11" i="22" s="1"/>
  <c r="O14" i="6"/>
  <c r="P14" i="6" s="1"/>
  <c r="G16" i="21" s="1"/>
  <c r="O15" i="6"/>
  <c r="P15" i="6" s="1"/>
  <c r="G17" i="21" s="1"/>
  <c r="O16" i="6"/>
  <c r="P16" i="6" s="1"/>
  <c r="G18" i="21" s="1"/>
  <c r="O17" i="6"/>
  <c r="P17" i="6" s="1"/>
  <c r="G19" i="21" s="1"/>
  <c r="Y3" i="5"/>
  <c r="Z3" i="5" s="1"/>
  <c r="F5" i="21" s="1"/>
  <c r="Y4" i="5"/>
  <c r="Z4" i="5" s="1"/>
  <c r="F6" i="21" s="1"/>
  <c r="Y5" i="5"/>
  <c r="Z5" i="5" s="1"/>
  <c r="F7" i="21" s="1"/>
  <c r="Y6" i="5"/>
  <c r="Z6" i="5" s="1"/>
  <c r="F8" i="21" s="1"/>
  <c r="Y7" i="5"/>
  <c r="Z7" i="5" s="1"/>
  <c r="F9" i="21" s="1"/>
  <c r="Y8" i="5"/>
  <c r="Z8" i="5" s="1"/>
  <c r="F10" i="21" s="1"/>
  <c r="Y9" i="5"/>
  <c r="Z9" i="5" s="1"/>
  <c r="F11" i="21" s="1"/>
  <c r="Y10" i="5"/>
  <c r="Z10" i="5" s="1"/>
  <c r="F12" i="21" s="1"/>
  <c r="Y11" i="5"/>
  <c r="Z11" i="5" s="1"/>
  <c r="F13" i="21" s="1"/>
  <c r="Y12" i="5"/>
  <c r="Z12" i="5" s="1"/>
  <c r="F14" i="21" s="1"/>
  <c r="Y13" i="5"/>
  <c r="Z13" i="5" s="1"/>
  <c r="F15" i="21" s="1"/>
  <c r="N10" i="22" s="1"/>
  <c r="Y14" i="5"/>
  <c r="Z14" i="5" s="1"/>
  <c r="F16" i="21" s="1"/>
  <c r="Y15" i="5"/>
  <c r="Z15" i="5" s="1"/>
  <c r="F17" i="21" s="1"/>
  <c r="Y16" i="5"/>
  <c r="Z16" i="5" s="1"/>
  <c r="F18" i="21" s="1"/>
  <c r="Y17" i="5"/>
  <c r="Z17" i="5" s="1"/>
  <c r="F19" i="21" s="1"/>
  <c r="R3" i="4"/>
  <c r="S3" i="4" s="1"/>
  <c r="E5" i="21" s="1"/>
  <c r="R4" i="4"/>
  <c r="S4" i="4" s="1"/>
  <c r="E6" i="21" s="1"/>
  <c r="R5" i="4"/>
  <c r="S5" i="4" s="1"/>
  <c r="E7" i="21" s="1"/>
  <c r="R6" i="4"/>
  <c r="S6" i="4" s="1"/>
  <c r="E8" i="21" s="1"/>
  <c r="R7" i="4"/>
  <c r="S7" i="4" s="1"/>
  <c r="E9" i="21" s="1"/>
  <c r="R8" i="4"/>
  <c r="S8" i="4" s="1"/>
  <c r="E10" i="21" s="1"/>
  <c r="R9" i="4"/>
  <c r="S9" i="4" s="1"/>
  <c r="E11" i="21" s="1"/>
  <c r="R10" i="4"/>
  <c r="S10" i="4" s="1"/>
  <c r="E12" i="21" s="1"/>
  <c r="R11" i="4"/>
  <c r="S11" i="4" s="1"/>
  <c r="E13" i="21" s="1"/>
  <c r="R12" i="4"/>
  <c r="S12" i="4" s="1"/>
  <c r="E14" i="21" s="1"/>
  <c r="R13" i="4"/>
  <c r="S13" i="4" s="1"/>
  <c r="E15" i="21" s="1"/>
  <c r="N9" i="22" s="1"/>
  <c r="R14" i="4"/>
  <c r="S14" i="4" s="1"/>
  <c r="E16" i="21" s="1"/>
  <c r="R15" i="4"/>
  <c r="S15" i="4"/>
  <c r="E17" i="21" s="1"/>
  <c r="R16" i="4"/>
  <c r="S16" i="4" s="1"/>
  <c r="E18" i="21" s="1"/>
  <c r="R17" i="4"/>
  <c r="S17" i="4" s="1"/>
  <c r="E19" i="21" s="1"/>
  <c r="R3" i="3"/>
  <c r="S3" i="3" s="1"/>
  <c r="D5" i="21" s="1"/>
  <c r="R4" i="3"/>
  <c r="S4" i="3" s="1"/>
  <c r="D6" i="21" s="1"/>
  <c r="D7" i="21"/>
  <c r="D8" i="21"/>
  <c r="R7" i="3"/>
  <c r="S7" i="3" s="1"/>
  <c r="R8" i="3"/>
  <c r="S8" i="3" s="1"/>
  <c r="R9" i="3"/>
  <c r="S9" i="3"/>
  <c r="R11" i="3"/>
  <c r="S11" i="3" s="1"/>
  <c r="R12" i="3"/>
  <c r="S12" i="3" s="1"/>
  <c r="R13" i="3"/>
  <c r="S13" i="3" s="1"/>
  <c r="N8" i="22"/>
  <c r="R14" i="3"/>
  <c r="S14" i="3" s="1"/>
  <c r="R15" i="3"/>
  <c r="S15" i="3" s="1"/>
  <c r="R16" i="3"/>
  <c r="S16" i="3" s="1"/>
  <c r="R17" i="3"/>
  <c r="S17" i="3" s="1"/>
  <c r="T3" i="2"/>
  <c r="U3" i="2" s="1"/>
  <c r="C5" i="21" s="1"/>
  <c r="T4" i="2"/>
  <c r="U4" i="2"/>
  <c r="C6" i="21" s="1"/>
  <c r="T5" i="2"/>
  <c r="U5" i="2" s="1"/>
  <c r="C7" i="21" s="1"/>
  <c r="T6" i="2"/>
  <c r="U6" i="2" s="1"/>
  <c r="C8" i="21" s="1"/>
  <c r="T7" i="2"/>
  <c r="U7" i="2" s="1"/>
  <c r="C9" i="21" s="1"/>
  <c r="T8" i="2"/>
  <c r="U8" i="2" s="1"/>
  <c r="C10" i="21" s="1"/>
  <c r="T9" i="2"/>
  <c r="U9" i="2" s="1"/>
  <c r="C11" i="21" s="1"/>
  <c r="T10" i="2"/>
  <c r="U10" i="2" s="1"/>
  <c r="C12" i="21" s="1"/>
  <c r="T11" i="2"/>
  <c r="U11" i="2" s="1"/>
  <c r="C13" i="21" s="1"/>
  <c r="T12" i="2"/>
  <c r="U12" i="2" s="1"/>
  <c r="C14" i="21" s="1"/>
  <c r="T13" i="2"/>
  <c r="U13" i="2" s="1"/>
  <c r="C15" i="21" s="1"/>
  <c r="N7" i="22" s="1"/>
  <c r="T14" i="2"/>
  <c r="U14" i="2" s="1"/>
  <c r="C16" i="21" s="1"/>
  <c r="T15" i="2"/>
  <c r="U15" i="2" s="1"/>
  <c r="C17" i="21" s="1"/>
  <c r="T16" i="2"/>
  <c r="U16" i="2" s="1"/>
  <c r="C18" i="21" s="1"/>
  <c r="T17" i="2"/>
  <c r="U17" i="2" s="1"/>
  <c r="C19" i="21" s="1"/>
  <c r="AK3" i="1"/>
  <c r="AL3" i="1" s="1"/>
  <c r="B5" i="21" s="1"/>
  <c r="AK4" i="1"/>
  <c r="AL4" i="1" s="1"/>
  <c r="B6" i="21" s="1"/>
  <c r="AK5" i="1"/>
  <c r="AL5" i="1" s="1"/>
  <c r="B7" i="21" s="1"/>
  <c r="AK6" i="1"/>
  <c r="AL6" i="1" s="1"/>
  <c r="B8" i="21" s="1"/>
  <c r="AK7" i="1"/>
  <c r="AL7" i="1" s="1"/>
  <c r="B9" i="21" s="1"/>
  <c r="AK8" i="1"/>
  <c r="AL8" i="1" s="1"/>
  <c r="B10" i="21" s="1"/>
  <c r="AK9" i="1"/>
  <c r="AL9" i="1" s="1"/>
  <c r="B12" i="21" s="1"/>
  <c r="AK10" i="1"/>
  <c r="AL10" i="1" s="1"/>
  <c r="B13" i="21" s="1"/>
  <c r="AK11" i="1"/>
  <c r="AL11" i="1" s="1"/>
  <c r="B14" i="21" s="1"/>
  <c r="AK12" i="1"/>
  <c r="AL12" i="1" s="1"/>
  <c r="AK13" i="1"/>
  <c r="AL13" i="1" s="1"/>
  <c r="B15" i="21" s="1"/>
  <c r="N6" i="22" s="1"/>
  <c r="AK14" i="1"/>
  <c r="AL14" i="1" s="1"/>
  <c r="B16" i="21" s="1"/>
  <c r="AK15" i="1"/>
  <c r="AL15" i="1" s="1"/>
  <c r="B17" i="21" s="1"/>
  <c r="AK16" i="1"/>
  <c r="AL16" i="1" s="1"/>
  <c r="B18" i="21" s="1"/>
  <c r="AK17" i="1"/>
  <c r="AL17" i="1" s="1"/>
  <c r="B19" i="21" s="1"/>
  <c r="N11" i="21" l="1"/>
  <c r="P11" i="21" s="1"/>
  <c r="N19" i="21"/>
  <c r="P19" i="21" s="1"/>
  <c r="N8" i="21"/>
  <c r="Q8" i="21" s="1"/>
  <c r="N10" i="21"/>
  <c r="Q10" i="21" s="1"/>
  <c r="N5" i="21"/>
  <c r="Q5" i="21" s="1"/>
  <c r="N15" i="21"/>
  <c r="Q15" i="21" s="1"/>
  <c r="N7" i="21"/>
  <c r="Q7" i="21" s="1"/>
  <c r="N6" i="21"/>
  <c r="P6" i="21" s="1"/>
  <c r="N18" i="21"/>
  <c r="P18" i="21" s="1"/>
  <c r="N16" i="21"/>
  <c r="Q16" i="21" s="1"/>
  <c r="N13" i="21"/>
  <c r="Q13" i="21" s="1"/>
  <c r="N12" i="21"/>
  <c r="P12" i="21" s="1"/>
  <c r="N14" i="21"/>
  <c r="Q14" i="21" s="1"/>
  <c r="N9" i="21"/>
  <c r="Q9" i="21" s="1"/>
  <c r="N17" i="21"/>
  <c r="P17" i="21" s="1"/>
  <c r="Q11" i="21"/>
  <c r="Q19" i="21" l="1"/>
  <c r="P10" i="21"/>
  <c r="P5" i="21"/>
  <c r="P8" i="21"/>
  <c r="P15" i="21"/>
  <c r="P9" i="21"/>
  <c r="Q6" i="21"/>
  <c r="P7" i="21"/>
  <c r="Q12" i="21"/>
  <c r="P16" i="21"/>
  <c r="Q18" i="21"/>
  <c r="P13" i="21"/>
  <c r="Q17" i="21"/>
  <c r="P14" i="21"/>
</calcChain>
</file>

<file path=xl/comments1.xml><?xml version="1.0" encoding="utf-8"?>
<comments xmlns="http://schemas.openxmlformats.org/spreadsheetml/2006/main">
  <authors>
    <author>Gjersvold Johan</author>
  </authors>
  <commentList>
    <comment ref="AE2" authorId="0" shapeId="0">
      <text>
        <r>
          <rPr>
            <sz val="9"/>
            <color indexed="81"/>
            <rFont val="Tahoma"/>
            <family val="2"/>
          </rPr>
          <t xml:space="preserve">(För att göra information på webben tillgänglig på teckenspråk krävs att man lägger ut videofiler där en teckenspråkig aktör tecknar informationen)
</t>
        </r>
      </text>
    </comment>
    <comment ref="AI2" authorId="0" shapeId="0">
      <text>
        <r>
          <rPr>
            <sz val="9"/>
            <color indexed="81"/>
            <rFont val="Tahoma"/>
            <family val="2"/>
          </rPr>
          <t xml:space="preserve">*(E-petition innebär att en person kan skicka in ett förslag på utveckling eller förändring till kommunen eller landstinget som i sin tur publicerar förslaget på sin webb. När förslaget finns på webben kan andra människor gå in och signera och rösta på förslaget.)
</t>
        </r>
      </text>
    </comment>
  </commentList>
</comments>
</file>

<file path=xl/comments2.xml><?xml version="1.0" encoding="utf-8"?>
<comments xmlns="http://schemas.openxmlformats.org/spreadsheetml/2006/main">
  <authors>
    <author>Gjersvold Johan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(t.ex. med nationella prov, frånvaro, meritvärde, behörighet till gymnasiet, resultat av brukarundersökningar). (även i annan regi)
</t>
        </r>
      </text>
    </comment>
  </commentList>
</comments>
</file>

<file path=xl/comments3.xml><?xml version="1.0" encoding="utf-8"?>
<comments xmlns="http://schemas.openxmlformats.org/spreadsheetml/2006/main">
  <authors>
    <author>Gjersvold Johan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(t.ex. med betyg, nationella prov, frånvaro, resultat av brukarundersökningar). 
</t>
        </r>
      </text>
    </comment>
  </commentList>
</comments>
</file>

<file path=xl/comments4.xml><?xml version="1.0" encoding="utf-8"?>
<comments xmlns="http://schemas.openxmlformats.org/spreadsheetml/2006/main">
  <authors>
    <author>Gjersvold Johan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 xml:space="preserve">exempelvis, städhjälp, matleverans, matlagning, personlig hygien etc.
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kontaktuppgifter (telefon, e-postadress, adress) 
nyckelfunktioner (t.ex. sjuksköterska, sjuk-gymnast, arbetsterapeut). 
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 xml:space="preserve">(med t.ex. resultat av brukarundersökningar, serviceutbud, med mera).
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(med t.ex. resultat av brukarundersökningar, serviceutbud, med mera). (även i annan regi)
</t>
        </r>
      </text>
    </comment>
  </commentList>
</comments>
</file>

<file path=xl/comments5.xml><?xml version="1.0" encoding="utf-8"?>
<comments xmlns="http://schemas.openxmlformats.org/spreadsheetml/2006/main">
  <authors>
    <author>Gjersvold Johan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 xml:space="preserve">kontaktuppgifter (telefon, e-postadress, adress) 
</t>
        </r>
      </text>
    </comment>
  </commentList>
</comments>
</file>

<file path=xl/comments6.xml><?xml version="1.0" encoding="utf-8"?>
<comments xmlns="http://schemas.openxmlformats.org/spreadsheetml/2006/main">
  <authors>
    <author>Gjersvold Johan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 xml:space="preserve">kontaktuppgifter (telefon, e-postadress, adress) 
</t>
        </r>
      </text>
    </comment>
  </commentList>
</comments>
</file>

<file path=xl/sharedStrings.xml><?xml version="1.0" encoding="utf-8"?>
<sst xmlns="http://schemas.openxmlformats.org/spreadsheetml/2006/main" count="844" uniqueCount="589">
  <si>
    <t>Öppenhet och påverkan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</si>
  <si>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</si>
  <si>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</si>
  <si>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</si>
  <si>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</si>
  <si>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</si>
  <si>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</si>
  <si>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</si>
  <si>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</si>
  <si>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</si>
  <si>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</si>
  <si>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</si>
  <si>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</si>
  <si>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</si>
  <si>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</si>
  <si>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</si>
  <si>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</si>
  <si>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</si>
  <si>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</si>
  <si>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>Det finns möjlighet för allmänheten att söka i kommunens diarium</t>
  </si>
  <si>
    <t>Kommunens ger möjlighet till att lyssna på informationen</t>
  </si>
  <si>
    <t>Kommunens webbplats är anpassad för synskadade.</t>
  </si>
  <si>
    <t>Kommunfullmäktiges sammanträden sänds via webb-TV.</t>
  </si>
  <si>
    <t>Det finns information om de försäkringar som kommunen har inom de olika verksamheterna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</si>
  <si>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</si>
  <si>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</si>
  <si>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</si>
  <si>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</si>
  <si>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</si>
  <si>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</si>
  <si>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</si>
  <si>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</si>
  <si>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</si>
  <si>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</si>
  <si>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</si>
  <si>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</si>
  <si>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</si>
  <si>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</si>
  <si>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</si>
  <si>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</si>
  <si>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</si>
  <si>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</si>
  <si>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</si>
  <si>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</si>
  <si>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</si>
  <si>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</si>
  <si>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</si>
  <si>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</si>
  <si>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</si>
  <si>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</si>
  <si>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</si>
  <si>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</si>
  <si>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</si>
  <si>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</si>
  <si>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</si>
  <si>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</si>
  <si>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</si>
  <si>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</si>
  <si>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</si>
  <si>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</si>
  <si>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</si>
  <si>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</si>
  <si>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</si>
  <si>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</si>
  <si>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</si>
  <si>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</si>
  <si>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</si>
  <si>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</si>
  <si>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</si>
  <si>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</si>
  <si>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</si>
  <si>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</si>
  <si>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</si>
  <si>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</si>
  <si>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</si>
  <si>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</si>
  <si>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</si>
  <si>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</si>
  <si>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</si>
  <si>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</si>
  <si>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</si>
  <si>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</si>
  <si>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</si>
  <si>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</si>
  <si>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</si>
  <si>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</si>
  <si>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</si>
  <si>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</si>
  <si>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</si>
  <si>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</si>
  <si>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</si>
  <si>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</si>
  <si>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</si>
  <si>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</si>
  <si>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</si>
  <si>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</si>
  <si>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</si>
  <si>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</si>
  <si>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</si>
  <si>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</si>
  <si>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</si>
  <si>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</si>
  <si>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</si>
  <si>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</si>
  <si>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</si>
  <si>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</si>
  <si>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</si>
  <si>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</si>
  <si>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</si>
  <si>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</si>
  <si>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</si>
  <si>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</si>
  <si>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</si>
  <si>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</si>
  <si>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</si>
  <si>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</si>
  <si>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</si>
  <si>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</si>
  <si>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</si>
  <si>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</si>
  <si>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</si>
  <si>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</si>
  <si>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</si>
  <si>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</si>
  <si>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</si>
  <si>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</si>
  <si>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</si>
  <si>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</si>
  <si>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</si>
  <si>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</si>
  <si>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</si>
  <si>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</si>
  <si>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</si>
  <si>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</si>
  <si>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</si>
  <si>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</si>
  <si>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</si>
  <si>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</si>
  <si>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</si>
  <si>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</si>
  <si>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</si>
  <si>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</si>
  <si>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</si>
  <si>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</si>
  <si>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</si>
  <si>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</si>
  <si>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</si>
  <si>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</si>
  <si>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</si>
  <si>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</si>
  <si>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</si>
  <si>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</si>
  <si>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</si>
  <si>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</si>
  <si>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</si>
  <si>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</si>
  <si>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</si>
  <si>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</si>
  <si>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</si>
  <si>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</si>
  <si>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</si>
  <si>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</si>
  <si>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</si>
  <si>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</si>
  <si>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</si>
  <si>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</si>
  <si>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</si>
  <si>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</si>
  <si>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</si>
  <si>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</si>
  <si>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</si>
  <si>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</si>
  <si>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</si>
  <si>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</si>
  <si>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</si>
  <si>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</si>
  <si>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</si>
  <si>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</si>
  <si>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</si>
  <si>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</si>
  <si>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</si>
  <si>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</si>
  <si>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</si>
  <si>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</si>
  <si>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</si>
  <si>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</si>
  <si>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</si>
  <si>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</si>
  <si>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</si>
  <si>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</si>
  <si>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</si>
  <si>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</si>
  <si>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</si>
  <si>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</si>
  <si>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</si>
  <si>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</si>
  <si>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</si>
  <si>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</si>
  <si>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</si>
  <si>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</si>
  <si>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</si>
  <si>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</si>
  <si>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</si>
  <si>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</si>
  <si>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</si>
  <si>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</si>
  <si>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</si>
  <si>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</si>
  <si>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</si>
  <si>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</si>
  <si>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</si>
  <si>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</si>
  <si>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</si>
  <si>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</si>
  <si>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</si>
  <si>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</si>
  <si>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</si>
  <si>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</si>
  <si>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</si>
  <si>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</si>
  <si>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</si>
  <si>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</si>
  <si>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</si>
  <si>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</si>
  <si>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</si>
  <si>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</si>
  <si>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</si>
  <si>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</si>
  <si>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</si>
  <si>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</si>
  <si>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</si>
  <si>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</si>
  <si>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</si>
  <si>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</si>
  <si>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</si>
  <si>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</si>
  <si>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</si>
  <si>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</si>
  <si>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</si>
  <si>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</si>
  <si>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</si>
  <si>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</si>
  <si>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</si>
  <si>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</si>
  <si>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</si>
  <si>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</si>
  <si>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</si>
  <si>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</si>
  <si>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</si>
  <si>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</si>
  <si>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</si>
  <si>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</si>
  <si>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</si>
  <si>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</si>
  <si>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</si>
  <si>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</si>
  <si>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</si>
  <si>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</si>
  <si>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</si>
  <si>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</si>
  <si>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</si>
  <si>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</si>
  <si>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</si>
  <si>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</si>
  <si>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</si>
  <si>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</si>
  <si>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</si>
  <si>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</si>
  <si>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</si>
  <si>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</si>
  <si>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</si>
  <si>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</si>
  <si>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</si>
  <si>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</si>
  <si>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</si>
  <si>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</si>
  <si>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</si>
  <si>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</si>
  <si>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</si>
  <si>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</si>
  <si>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</si>
  <si>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</si>
  <si>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</si>
  <si>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</si>
  <si>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</si>
  <si>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</si>
  <si>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</si>
  <si>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</si>
  <si>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</si>
  <si>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</si>
  <si>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</si>
  <si>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</si>
  <si>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</si>
  <si>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</si>
  <si>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</si>
  <si>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</si>
  <si>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</si>
  <si>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</si>
  <si>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</si>
  <si>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</si>
  <si>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</si>
  <si>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</si>
  <si>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</si>
  <si>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</si>
  <si>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</si>
  <si>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</si>
  <si>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</si>
  <si>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</si>
  <si>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</si>
  <si>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</si>
  <si>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</si>
  <si>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</si>
  <si>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</si>
  <si>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</si>
  <si>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Förskola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</si>
  <si>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</si>
  <si>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</si>
  <si>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</si>
  <si>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när förskolorna är öppna.</t>
  </si>
  <si>
    <t>Det finns information om stängningsdagar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</si>
  <si>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</si>
  <si>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</si>
  <si>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</si>
  <si>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anmäler sitt intresse.</t>
  </si>
  <si>
    <t>Det finns information om hur föräldrasamverkan sker.</t>
  </si>
  <si>
    <t>Det finns information om hur och till vem man kan framföra synpunkter och klagomål.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</si>
  <si>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</si>
  <si>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</si>
  <si>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</si>
  <si>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</si>
  <si>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</si>
  <si>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</si>
  <si>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</si>
  <si>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</si>
  <si>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</si>
  <si>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</si>
  <si>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</si>
  <si>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</si>
  <si>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Det finns information om skolornas olika program och inriktning.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</si>
  <si>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</si>
  <si>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</si>
  <si>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</si>
  <si>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</si>
  <si>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</si>
  <si>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</si>
  <si>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</si>
  <si>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</si>
  <si>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</si>
  <si>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</si>
  <si>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</si>
  <si>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</si>
  <si>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</si>
  <si>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</si>
  <si>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</si>
  <si>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>Det finns en samlad kvalitetsredovisning riktad till allmänheten där bland annat brukarundersökningar presenteras</t>
  </si>
  <si>
    <t>Det finns information om pensionärsorganisationer, brukarråd och frivilliga organisationer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</si>
  <si>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</si>
  <si>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</si>
  <si>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</si>
  <si>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</si>
  <si>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</si>
  <si>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</si>
  <si>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</si>
  <si>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</si>
  <si>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Individ- och familje-omsorg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</si>
  <si>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</si>
  <si>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</si>
  <si>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</si>
  <si>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</si>
  <si>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</si>
  <si>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</si>
  <si>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</si>
  <si>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</si>
  <si>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</si>
  <si>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</si>
  <si>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</si>
  <si>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Finns det information om köregler för tomter och lägenheter.</t>
  </si>
  <si>
    <t>Finns det information om lediga bostäder och vart man vänder sig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</si>
  <si>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</si>
  <si>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</si>
  <si>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</si>
  <si>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</si>
  <si>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</si>
  <si>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</si>
  <si>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</si>
  <si>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</si>
  <si>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</si>
  <si>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</si>
  <si>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</si>
  <si>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</si>
  <si>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</si>
  <si>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</si>
  <si>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</si>
  <si>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hur och till vem man kan framföra synpunkter och klagomål.</t>
  </si>
  <si>
    <t>Miljö och renhållning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</si>
  <si>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</si>
  <si>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</si>
  <si>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</si>
  <si>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</si>
  <si>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</si>
  <si>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</si>
  <si>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</si>
  <si>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</si>
  <si>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</si>
  <si>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</si>
  <si>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</si>
  <si>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</si>
  <si>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</si>
  <si>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</si>
  <si>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</si>
  <si>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>Det finns information om kommunens krisberedskap.</t>
  </si>
  <si>
    <t>Folkhälso-arbete</t>
  </si>
  <si>
    <t>Kris-information</t>
  </si>
  <si>
    <t>Ideell sektor</t>
  </si>
  <si>
    <t>Går det att söka föreningar efter vilken aktivitet de ägnar sig åt?</t>
  </si>
  <si>
    <t>Det finns information om vilket stöd man kan få för att starta en förening.</t>
  </si>
  <si>
    <t>Kultur och fritid</t>
  </si>
  <si>
    <t>Det finns information om lokalt utbud av aktiviteter och arrangemang.</t>
  </si>
  <si>
    <t>Det finns information om badplatser.</t>
  </si>
  <si>
    <t>Det finns information om bibliotekens utbud och öppettider.</t>
  </si>
  <si>
    <t>Det finns en karta eller annan information som hänvisar till kommunens natur- och kulturgeografiskt intressanta platser.</t>
  </si>
  <si>
    <t>Det finns information som presenterar resultat för verksamheter inom kultur och fritid som går att jämföra med andra verksamheter och kommuner</t>
  </si>
  <si>
    <t>Sökfunktion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</si>
  <si>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</si>
  <si>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</si>
  <si>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</si>
  <si>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</si>
  <si>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</si>
  <si>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</si>
  <si>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Kommunens hela budget finns presenterad.</t>
  </si>
  <si>
    <t>Det finns möjlighet för medborgarna att elektroniskt prenumerera på information från webben?</t>
  </si>
  <si>
    <t>Kommunen har information på andra språk om olika verksamheter. (engelska)</t>
  </si>
  <si>
    <t>Kommunens webbplats har information på teckenspråk*.</t>
  </si>
  <si>
    <t>Kommunen använder sig av social medier på webben (ex. facebook)</t>
  </si>
  <si>
    <t xml:space="preserve">Det finns information om det går att välja förskola.  </t>
  </si>
  <si>
    <t xml:space="preserve">Det finns information om möjlighet till förtur.  </t>
  </si>
  <si>
    <t>Man kan ansöka om plats på förskola på kommunens webb.</t>
  </si>
  <si>
    <t>Det finns en samlad och jämförbar resultatredovisning av kommunens alla förskolenheter (med t ex resultat av brukarundersökningar, personaltäthet med mera).</t>
  </si>
  <si>
    <t>Ansökning om och uppsägning av barnomsorgsplats kan göras som e-tjänst via webben?</t>
  </si>
  <si>
    <t>Det finns en samlad beskrivning av de enskilda enheterna som är verksamma i kommunen inom grundskolan med kontaktuppgifter  till ansvarig chef och andra nyckelfunktioner*.</t>
  </si>
  <si>
    <t>Man kan ansöka om plats i grundskola på kommunens webb.</t>
  </si>
  <si>
    <t>Det finns en samlad och jämförbar resultatredovisning av kommunens alla grundskolor*.</t>
  </si>
  <si>
    <t>Det finns en samlad beskrivning av de enskilda enheterna som är verksamma inom kommunen inom gymnasieskolan med kontaktuppgifter  till ansvarig chef och andra nyckelfunktioner*</t>
  </si>
  <si>
    <t>Det finns information om hur man väljer och anmäler sig till gymnasiet.</t>
  </si>
  <si>
    <t>Man kan ansöka om plats på gymnasieskola på kommunens webb.</t>
  </si>
  <si>
    <t>Det finns en samlad och jämförbar resultatredovisning av alla gymnasieskolor*</t>
  </si>
  <si>
    <t>Det finns information om vilka tjänster/hjälp som kan erbjudas inom hemtjänsten.*</t>
  </si>
  <si>
    <t>Det finns information om öppna verksamheter, t ex. dagverksamhet</t>
  </si>
  <si>
    <t>Det finns information om trygghetslarm</t>
  </si>
  <si>
    <t>Det finns information rehabverksamhet</t>
  </si>
  <si>
    <t>Det finns information om fixartjänster</t>
  </si>
  <si>
    <t>Det finns information om uppsökande verksamhet</t>
  </si>
  <si>
    <t>Det finns information om stöd till anhöriga</t>
  </si>
  <si>
    <t>Det finns en samlad och jämförbar resultatredovisning av alla särskilda boendena i kommunen*</t>
  </si>
  <si>
    <t>Det finns en samlad och jämförbar resultatredovisning av alla hemtjänstens enheter i kommunen*</t>
  </si>
  <si>
    <t>Det finns information om vilka delar som beräknas i försörjningsstödet.</t>
  </si>
  <si>
    <t>Det finns en funktion som möjliggör uträknandet av försörjningsstöd</t>
  </si>
  <si>
    <t>Det finns en samlad faktainformation om de enskilda verksamheterna med kontaktuppgifter  till ansvarig chef och andra nyckelpersoner*</t>
  </si>
  <si>
    <t>Det finns en samlad och beskrivande information om kommunens alla verksamheter med kontaktuppgifter  till ansvarig chef och andra nyckelfunktioner.*</t>
  </si>
  <si>
    <t>Man kan ansöka om färdtjänst på kommuns webb.</t>
  </si>
  <si>
    <t>Man kan ansöka om parkeringstillstånd på kommunens webb.</t>
  </si>
  <si>
    <t>Det finns information om regler för enskilda avlopp</t>
  </si>
  <si>
    <t>Det finns information om hur man gör radonmätningar</t>
  </si>
  <si>
    <t>Det finns information tillstånd behövs för bergvärme</t>
  </si>
  <si>
    <t>Det finns information när man måste ha bygglov</t>
  </si>
  <si>
    <t>Det finns information om hur man får bostadsanpassning</t>
  </si>
  <si>
    <t>Det ges möjlighet att kunna göra ansökan om bygglov på kommunens webb</t>
  </si>
  <si>
    <t>Det finns möjlighet att via kommunens webb följa beredning av en bygglovsansökan.</t>
  </si>
  <si>
    <t>Finns det information om luft och vatten kvalitet i kommunen?</t>
  </si>
  <si>
    <t>Det finns kontaktuppgifter till personer som kan svara på frågor kring hushållens energianvändning och klimatpåverkan?</t>
  </si>
  <si>
    <t>Det finns tips kring hur hushållen konsumera och agera mer miljövänligt?</t>
  </si>
  <si>
    <t>Det finns information om hur hushållen kan spara energi och göra sin energianvändning mer miljöanpassad.</t>
  </si>
  <si>
    <t>Finns det ett aktuellt företagsregister?</t>
  </si>
  <si>
    <t>Det finns kontaktuppgifter till annan ideell verksamhet (ej formella föreningar), som t.ex. grann-samverkan, volontärinsats-er, ungdoms-grupper.</t>
  </si>
  <si>
    <t>Det finns möjlighet att söka föreningsbidrag på kommunens webb</t>
  </si>
  <si>
    <t>Det finns information som presenterar resultaten av kommunens fritidsverksamhet riktad till allmänheten där bland annat brukarundersökningar ingår.</t>
  </si>
  <si>
    <t>Det finns möjlighet att boka fritidsanläggningar/lokaler på webben</t>
  </si>
  <si>
    <t>Det finns möjlighet att söka, låna om och reservera böcker/e-böcker på webben</t>
  </si>
  <si>
    <t>Hur kan man framföra synpunkter och klagomål?</t>
  </si>
  <si>
    <t>Vem är kommunchef?</t>
  </si>
  <si>
    <t>Vad heter kommunalrådet?</t>
  </si>
  <si>
    <t>Vad kostar en plats inom barnomsorgen?</t>
  </si>
  <si>
    <t>Var ligger sopstationen?</t>
  </si>
  <si>
    <t>När är sopstationen öppen?</t>
  </si>
  <si>
    <t>Finns det någon simhall?</t>
  </si>
  <si>
    <t>Var ligger kommunhuset?</t>
  </si>
  <si>
    <t>Hur många invånare bor i kommunen?</t>
  </si>
  <si>
    <t>Hur hög är skatten?</t>
  </si>
  <si>
    <t>Finns det en turistbyrå?</t>
  </si>
  <si>
    <t>Var lämnar man deklarationen?</t>
  </si>
  <si>
    <t>Finns det friskolor här?</t>
  </si>
  <si>
    <t>Vem är socialchef?</t>
  </si>
  <si>
    <t>Vem är skolchef?</t>
  </si>
  <si>
    <t>Var ligger biblioteket?</t>
  </si>
  <si>
    <t>Finns det en bostadsförmedling?</t>
  </si>
  <si>
    <t>När är det sandsopning?</t>
  </si>
  <si>
    <t>När får man elda utomhus?</t>
  </si>
  <si>
    <t>J</t>
  </si>
  <si>
    <t>N</t>
  </si>
  <si>
    <t>D</t>
  </si>
  <si>
    <t>Finns möjlighet att lämna medborgarförslag eller e-petition* via webb?</t>
  </si>
  <si>
    <t>Andel (%) av maxpoäng</t>
  </si>
  <si>
    <t>Summa (Max=105)</t>
  </si>
  <si>
    <t>Summa (Max=54)</t>
  </si>
  <si>
    <t>Summa (Max=48)</t>
  </si>
  <si>
    <t>Summa (Max=69)</t>
  </si>
  <si>
    <t>Summa (Max=39)</t>
  </si>
  <si>
    <t>Summa (Max=75)</t>
  </si>
  <si>
    <t>Summa (Max=57)</t>
  </si>
  <si>
    <t>Summa (Max=36)</t>
  </si>
  <si>
    <t>Kommun</t>
  </si>
  <si>
    <t>Välj kommun:</t>
  </si>
  <si>
    <t>Riket</t>
  </si>
  <si>
    <t>Område</t>
  </si>
  <si>
    <t>Öppenhet &amp; påverkan</t>
  </si>
  <si>
    <t>Gymnasieskola</t>
  </si>
  <si>
    <t>Handikappomsorg</t>
  </si>
  <si>
    <t>Bygga &amp; Bo</t>
  </si>
  <si>
    <t>Gator/vägar m.m.</t>
  </si>
  <si>
    <t>Tillstånd, näringsliv m.m.</t>
  </si>
  <si>
    <t>Ideell sektor, kultur &amp; fritid</t>
  </si>
  <si>
    <t>Eget resultat 2010</t>
  </si>
  <si>
    <r>
      <rPr>
        <b/>
        <u/>
        <sz val="14"/>
        <color indexed="12"/>
        <rFont val="Times"/>
        <family val="1"/>
      </rPr>
      <t>Sökfunktion</t>
    </r>
    <r>
      <rPr>
        <u/>
        <sz val="11"/>
        <color indexed="12"/>
        <rFont val="Calibri"/>
        <family val="2"/>
      </rPr>
      <t xml:space="preserve"> (Endast ja/nej-svar)</t>
    </r>
  </si>
  <si>
    <t>Klicka här för att se din kommuns resultat i ett spindeldiagram, jämfört med riket</t>
  </si>
  <si>
    <t>Tillbaka till totalt resultat</t>
  </si>
  <si>
    <t>Klicka på kolumnrubrikerna för att gå till samtliga delfrågor för det området. Det går också bra att klicka sig fram via flikarna längst ned i excelarket.</t>
  </si>
  <si>
    <t>Ideell sektor / kultur o fritid</t>
  </si>
  <si>
    <t>Gator, vägar / miljö, renhållning</t>
  </si>
  <si>
    <t>Tillstånd, näringsliv mm</t>
  </si>
  <si>
    <t>Kommunens budget presenteras i en förenklad form anpassad för medborgare och målgrupper.</t>
  </si>
  <si>
    <t>Det finns information om hur man kommer i kontakt med ordföranden för fullmäktige, kommunstyrelse och eventuella nämnder.</t>
  </si>
  <si>
    <t>Det finns möjlighet att ta del av handlingar före sammanträden med nämnderna</t>
  </si>
  <si>
    <t>Det finns möjlighet att ta del av protokoll och handlingar efter sammanträden med nämnderna</t>
  </si>
  <si>
    <t>Det finns webbinformation på lättläst svenska</t>
  </si>
  <si>
    <t>Det finns lättläst information integrerad i den vanliga webben</t>
  </si>
  <si>
    <t>Det finns en samlad beskrivning av de enskilda enheterna som är verksamma i kommunen inom förskolan med kontaktuppgifter (telefon, e-postadress, adress, till chef.</t>
  </si>
  <si>
    <t>Det finns information om vem man kan kontakta om ditt barn har speciella behov, (t ex språk, funktionsnedsättning etc.)</t>
  </si>
  <si>
    <t>Äldre betygskopior kan beställas via webben</t>
  </si>
  <si>
    <t>Det finns information om vilka olika boendeformer som finns inom äldreomsorgen</t>
  </si>
  <si>
    <t>Det finns en samlad faktainformation om de enskilda enheterna inom särskilt boende med kontaktuppgifter  till ansvarig chef och andra nyckel-funktioner*.</t>
  </si>
  <si>
    <t>Enheter inom äldreomsorgen verksamma i kommunen presenteras</t>
  </si>
  <si>
    <t>Det finns information om enheternas profil (arbetsinriktning, aktiviteter, värdegrund, etc.)</t>
  </si>
  <si>
    <t>Finns det möjlighet för medborgaren att göra simulerad beräkning av preliminär avgift för äldreomsorg</t>
  </si>
  <si>
    <t>Det finns information om valmöjligheter inom hemtjänst och särskilt boende.</t>
  </si>
  <si>
    <t>Det finns information om valmöjligheter avseende boenden inom de olika enheterna.</t>
  </si>
  <si>
    <t>Det finns en samlad och jämförbar resultatredovisning av alla stödet till funktionshindrade (med t.ex. resultat av brukarundersökningar, serviceutbud, med mera).</t>
  </si>
  <si>
    <t>Det finns information om den fysiska tillgängligheten i kommunens allmänna lokaler utifrån olika funktionshinder</t>
  </si>
  <si>
    <t>Det finns information om tider för att kunna få hjälp och information med bygglov.</t>
  </si>
  <si>
    <t>Det finns en resultatredovisning riktad till allmänheten där bland annat brukarundersökningar presenteras.</t>
  </si>
  <si>
    <t>Finns det information om vem som ansvarar för olika vägar och gator.</t>
  </si>
  <si>
    <t>Finns det information om sopsortering och hur det ska/kan göras i kommunen?</t>
  </si>
  <si>
    <t>Internationellt</t>
  </si>
  <si>
    <t>Det finns information om kommunens folkhälsoarbete.</t>
  </si>
  <si>
    <t>Det finns information om olika former av ekonomiskt föreningsstöd.</t>
  </si>
  <si>
    <t>Det finns information om lån/förhyrning av fritidslokaler.</t>
  </si>
  <si>
    <t>Det finns information om fritidsanläggningars utbud och öppettider.</t>
  </si>
  <si>
    <t>Finns det Sommarjobb i kommunen?</t>
  </si>
  <si>
    <t>Vad är grundskolans Matsedel?</t>
  </si>
  <si>
    <t>När har Biblioteket öppet?</t>
  </si>
  <si>
    <t>När är det Sportlov?</t>
  </si>
  <si>
    <t>När är det sophämtning?</t>
  </si>
  <si>
    <t>Vad kostar ett Bygglov?</t>
  </si>
  <si>
    <t>Vad kostar Parkeringen?</t>
  </si>
  <si>
    <t>Var finns kommuns Dagis?</t>
  </si>
  <si>
    <t>Vilka Läsårstider har grundskolan?</t>
  </si>
  <si>
    <t>Var finns Komvux?</t>
  </si>
  <si>
    <t>Var finns det Simskola?</t>
  </si>
  <si>
    <t>Var finns Kulturskolan?</t>
  </si>
  <si>
    <t>När har barnen Skollov?</t>
  </si>
  <si>
    <t>Var finns Lediga lägenheter?</t>
  </si>
  <si>
    <t>Vem är Överförmyndare?</t>
  </si>
  <si>
    <t>Var finns Lediga jobb?</t>
  </si>
  <si>
    <t>När är det Skolstart?</t>
  </si>
  <si>
    <t>Var finns Kommunfullmäktiges Protokoll</t>
  </si>
  <si>
    <t>När är det Skolavslutning?</t>
  </si>
  <si>
    <t>När är det Påsklov?</t>
  </si>
  <si>
    <t>Finns det Skolskjuts?</t>
  </si>
  <si>
    <t>Var finns det en Vårdcentral?</t>
  </si>
  <si>
    <t>Finns det information om Strömavbrott?</t>
  </si>
  <si>
    <t>Hur kontaktar man Biståndshandläggare?</t>
  </si>
  <si>
    <t>Vad finns det för Föreningsbidrag?</t>
  </si>
  <si>
    <t>Var finns det Bredband?</t>
  </si>
  <si>
    <t>Hur får man tag i Sotare?</t>
  </si>
  <si>
    <t>Summa (Max=138)</t>
  </si>
  <si>
    <t>Totalt: Medelvärde tolv områden  (2015)</t>
  </si>
  <si>
    <t>Totalt: Medelvärde föregående år (2014)</t>
  </si>
  <si>
    <t>Förändring i procent-enheter mellan 2014 och 2015*</t>
  </si>
  <si>
    <t>Procentuell förändring mellan 2014 och 2015*</t>
  </si>
  <si>
    <t>Andel (%) av maxpoäng, 12 områden, samt total. Informationssammanställning, webb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</si>
</sst>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u/>
      <sz val="11"/>
      <color indexed="12"/>
      <name val="Calibri"/>
      <family val="2"/>
    </font>
    <font>
      <b/>
      <u/>
      <sz val="14"/>
      <color indexed="12"/>
      <name val="Times"/>
      <family val="1"/>
    </font>
    <font>
      <b/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0"/>
      <name val="Times New Roman"/>
      <family val="1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8">
    <xf numFmtId="0" fontId="0" fillId="0" borderId="0" xfId="0"/>
    <xf numFmtId="0" fontId="13" fillId="0" borderId="0" xfId="0" applyFont="1" applyAlignment="1">
      <alignment wrapText="1"/>
    </xf>
    <xf numFmtId="0" fontId="0" fillId="0" borderId="0" xfId="0" applyBorder="1"/>
    <xf numFmtId="0" fontId="14" fillId="0" borderId="1" xfId="0" applyFont="1" applyBorder="1"/>
    <xf numFmtId="0" fontId="15" fillId="3" borderId="2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12" fillId="0" borderId="0" xfId="0" applyFont="1"/>
    <xf numFmtId="0" fontId="0" fillId="0" borderId="4" xfId="0" applyBorder="1"/>
    <xf numFmtId="0" fontId="0" fillId="0" borderId="5" xfId="0" applyBorder="1"/>
    <xf numFmtId="0" fontId="14" fillId="0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" fontId="11" fillId="0" borderId="9" xfId="0" applyNumberFormat="1" applyFont="1" applyBorder="1" applyAlignment="1">
      <alignment horizontal="center"/>
    </xf>
    <xf numFmtId="0" fontId="1" fillId="6" borderId="9" xfId="3" applyFont="1" applyFill="1" applyBorder="1"/>
    <xf numFmtId="0" fontId="2" fillId="6" borderId="0" xfId="3" applyFill="1"/>
    <xf numFmtId="0" fontId="0" fillId="6" borderId="0" xfId="0" applyFill="1"/>
    <xf numFmtId="0" fontId="1" fillId="6" borderId="0" xfId="3" applyFont="1" applyFill="1" applyBorder="1"/>
    <xf numFmtId="0" fontId="1" fillId="6" borderId="0" xfId="3" applyFont="1" applyFill="1"/>
    <xf numFmtId="0" fontId="1" fillId="6" borderId="11" xfId="3" applyFont="1" applyFill="1" applyBorder="1"/>
    <xf numFmtId="0" fontId="1" fillId="7" borderId="9" xfId="3" applyFont="1" applyFill="1" applyBorder="1" applyAlignment="1" applyProtection="1">
      <alignment wrapText="1"/>
      <protection hidden="1"/>
    </xf>
    <xf numFmtId="0" fontId="1" fillId="7" borderId="9" xfId="3" applyFont="1" applyFill="1" applyBorder="1" applyAlignment="1" applyProtection="1">
      <alignment horizontal="center" wrapText="1"/>
      <protection hidden="1"/>
    </xf>
    <xf numFmtId="0" fontId="2" fillId="8" borderId="9" xfId="3" applyFill="1" applyBorder="1" applyProtection="1">
      <protection hidden="1"/>
    </xf>
    <xf numFmtId="0" fontId="2" fillId="8" borderId="9" xfId="3" applyFill="1" applyBorder="1" applyAlignment="1" applyProtection="1">
      <alignment horizontal="center"/>
      <protection hidden="1"/>
    </xf>
    <xf numFmtId="1" fontId="4" fillId="8" borderId="9" xfId="3" applyNumberFormat="1" applyFont="1" applyFill="1" applyBorder="1" applyAlignment="1" applyProtection="1">
      <alignment horizontal="center"/>
      <protection hidden="1"/>
    </xf>
    <xf numFmtId="1" fontId="11" fillId="0" borderId="12" xfId="0" applyNumberFormat="1" applyFont="1" applyBorder="1" applyAlignment="1">
      <alignment horizontal="center"/>
    </xf>
    <xf numFmtId="0" fontId="2" fillId="9" borderId="4" xfId="0" applyFont="1" applyFill="1" applyBorder="1" applyAlignment="1"/>
    <xf numFmtId="0" fontId="0" fillId="9" borderId="0" xfId="0" applyFill="1" applyBorder="1" applyAlignment="1"/>
    <xf numFmtId="0" fontId="0" fillId="9" borderId="5" xfId="0" applyFill="1" applyBorder="1" applyAlignment="1"/>
    <xf numFmtId="0" fontId="1" fillId="2" borderId="13" xfId="0" applyFont="1" applyFill="1" applyBorder="1" applyAlignment="1">
      <alignment wrapText="1"/>
    </xf>
    <xf numFmtId="0" fontId="10" fillId="2" borderId="3" xfId="2" applyFill="1" applyBorder="1" applyAlignment="1" applyProtection="1">
      <alignment wrapText="1"/>
    </xf>
    <xf numFmtId="0" fontId="0" fillId="7" borderId="14" xfId="0" applyFill="1" applyBorder="1" applyAlignment="1">
      <alignment horizontal="center" wrapText="1"/>
    </xf>
    <xf numFmtId="0" fontId="8" fillId="5" borderId="9" xfId="3" applyFont="1" applyFill="1" applyBorder="1"/>
    <xf numFmtId="0" fontId="9" fillId="8" borderId="9" xfId="3" applyFont="1" applyFill="1" applyBorder="1" applyProtection="1">
      <protection locked="0"/>
    </xf>
    <xf numFmtId="1" fontId="0" fillId="0" borderId="9" xfId="0" applyNumberForma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0" fillId="7" borderId="15" xfId="0" applyFill="1" applyBorder="1" applyAlignment="1">
      <alignment horizontal="center" wrapText="1"/>
    </xf>
    <xf numFmtId="1" fontId="11" fillId="0" borderId="10" xfId="0" applyNumberFormat="1" applyFont="1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0" fontId="0" fillId="11" borderId="20" xfId="0" applyFill="1" applyBorder="1"/>
    <xf numFmtId="0" fontId="12" fillId="11" borderId="20" xfId="0" applyFont="1" applyFill="1" applyBorder="1"/>
    <xf numFmtId="0" fontId="0" fillId="11" borderId="24" xfId="0" applyFill="1" applyBorder="1"/>
    <xf numFmtId="0" fontId="0" fillId="11" borderId="19" xfId="0" applyFill="1" applyBorder="1"/>
    <xf numFmtId="0" fontId="11" fillId="0" borderId="1" xfId="0" applyFont="1" applyBorder="1" applyAlignment="1">
      <alignment horizontal="center"/>
    </xf>
    <xf numFmtId="0" fontId="1" fillId="3" borderId="19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1" fontId="11" fillId="0" borderId="1" xfId="0" applyNumberFormat="1" applyFont="1" applyBorder="1" applyAlignment="1">
      <alignment horizontal="center"/>
    </xf>
    <xf numFmtId="0" fontId="14" fillId="0" borderId="25" xfId="0" applyFont="1" applyBorder="1"/>
    <xf numFmtId="0" fontId="2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8" fillId="11" borderId="20" xfId="0" applyFont="1" applyFill="1" applyBorder="1"/>
    <xf numFmtId="0" fontId="18" fillId="11" borderId="18" xfId="0" applyFont="1" applyFill="1" applyBorder="1"/>
    <xf numFmtId="0" fontId="0" fillId="11" borderId="26" xfId="0" applyFill="1" applyBorder="1"/>
    <xf numFmtId="0" fontId="18" fillId="11" borderId="24" xfId="0" applyFont="1" applyFill="1" applyBorder="1"/>
    <xf numFmtId="0" fontId="15" fillId="3" borderId="16" xfId="0" applyFont="1" applyFill="1" applyBorder="1" applyAlignment="1">
      <alignment wrapText="1"/>
    </xf>
    <xf numFmtId="0" fontId="18" fillId="11" borderId="26" xfId="0" applyFont="1" applyFill="1" applyBorder="1"/>
    <xf numFmtId="0" fontId="2" fillId="0" borderId="9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6" fillId="11" borderId="19" xfId="2" applyFont="1" applyFill="1" applyBorder="1" applyAlignment="1" applyProtection="1">
      <alignment vertical="top" wrapText="1"/>
    </xf>
    <xf numFmtId="0" fontId="0" fillId="0" borderId="23" xfId="0" applyBorder="1" applyAlignment="1"/>
    <xf numFmtId="0" fontId="16" fillId="11" borderId="4" xfId="2" applyFont="1" applyFill="1" applyBorder="1" applyAlignment="1" applyProtection="1">
      <alignment vertical="top" wrapText="1"/>
    </xf>
    <xf numFmtId="0" fontId="10" fillId="11" borderId="19" xfId="2" applyFill="1" applyBorder="1" applyAlignment="1" applyProtection="1">
      <alignment vertical="top" wrapText="1"/>
    </xf>
    <xf numFmtId="0" fontId="3" fillId="9" borderId="19" xfId="0" applyFont="1" applyFill="1" applyBorder="1" applyAlignment="1"/>
    <xf numFmtId="0" fontId="0" fillId="9" borderId="20" xfId="0" applyFill="1" applyBorder="1" applyAlignment="1"/>
    <xf numFmtId="0" fontId="10" fillId="9" borderId="4" xfId="2" applyFill="1" applyBorder="1" applyAlignment="1" applyProtection="1"/>
    <xf numFmtId="0" fontId="10" fillId="0" borderId="0" xfId="2" applyBorder="1" applyAlignment="1" applyProtection="1"/>
    <xf numFmtId="0" fontId="10" fillId="10" borderId="21" xfId="2" applyFill="1" applyBorder="1" applyAlignment="1" applyProtection="1">
      <alignment horizontal="center" vertical="center" wrapText="1"/>
    </xf>
    <xf numFmtId="0" fontId="10" fillId="10" borderId="22" xfId="2" applyFill="1" applyBorder="1" applyAlignment="1" applyProtection="1">
      <alignment horizontal="center" vertical="center" wrapText="1"/>
    </xf>
    <xf numFmtId="0" fontId="19" fillId="0" borderId="1" xfId="0" applyFont="1" applyBorder="1"/>
    <xf numFmtId="0" fontId="19" fillId="0" borderId="25" xfId="0" applyFont="1" applyBorder="1"/>
    <xf numFmtId="1" fontId="20" fillId="0" borderId="1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19" fillId="0" borderId="1" xfId="0" applyFont="1" applyFill="1" applyBorder="1"/>
    <xf numFmtId="1" fontId="20" fillId="0" borderId="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0" fillId="0" borderId="0" xfId="0" applyFill="1"/>
    <xf numFmtId="1" fontId="20" fillId="0" borderId="10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">
    <cellStyle name="Excel Built-in Normal" xfId="1"/>
    <cellStyle name="Hyperlänk" xfId="2" builtinId="8"/>
    <cellStyle name="Normal" xfId="0" builtinId="0"/>
    <cellStyle name="Normal 2" xfId="3"/>
  </cellStyles>
  <dxfs count="3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Webbinformation sammanställning 2015</a:t>
            </a:r>
          </a:p>
        </c:rich>
      </c:tx>
      <c:layout>
        <c:manualLayout>
          <c:xMode val="edge"/>
          <c:yMode val="edge"/>
          <c:x val="0.2532302454441257"/>
          <c:y val="2.8619518890413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01838942686826"/>
          <c:y val="0.21717207421229584"/>
          <c:w val="0.48320474403053326"/>
          <c:h val="0.62963066477053231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Rättvik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Spindeldiagram!$M$6:$M$17</c:f>
              <c:strCache>
                <c:ptCount val="12"/>
                <c:pt idx="0">
                  <c:v>Öppenhet &amp; påverkan</c:v>
                </c:pt>
                <c:pt idx="1">
                  <c:v>Förskola</c:v>
                </c:pt>
                <c:pt idx="2">
                  <c:v>Grundskola</c:v>
                </c:pt>
                <c:pt idx="3">
                  <c:v>Gymnasieskola</c:v>
                </c:pt>
                <c:pt idx="4">
                  <c:v>Äldreomsorg</c:v>
                </c:pt>
                <c:pt idx="5">
                  <c:v>Individ- och familj</c:v>
                </c:pt>
                <c:pt idx="6">
                  <c:v>Handikappomsorg</c:v>
                </c:pt>
                <c:pt idx="7">
                  <c:v>Bygga &amp; Bo</c:v>
                </c:pt>
                <c:pt idx="8">
                  <c:v>Gator/vägar m.m.</c:v>
                </c:pt>
                <c:pt idx="9">
                  <c:v>Tillstånd, näringsliv m.m.</c:v>
                </c:pt>
                <c:pt idx="10">
                  <c:v>Ideell sektor, kultur &amp; fritid</c:v>
                </c:pt>
                <c:pt idx="11">
                  <c:v>Sökfunktion</c:v>
                </c:pt>
              </c:strCache>
            </c:strRef>
          </c:cat>
          <c:val>
            <c:numRef>
              <c:f>Spindeldiagram!$N$6:$N$17</c:f>
              <c:numCache>
                <c:formatCode>General</c:formatCode>
                <c:ptCount val="12"/>
                <c:pt idx="0">
                  <c:v>77.142857142857153</c:v>
                </c:pt>
                <c:pt idx="1">
                  <c:v>94.444444444444443</c:v>
                </c:pt>
                <c:pt idx="2">
                  <c:v>93.75</c:v>
                </c:pt>
                <c:pt idx="3">
                  <c:v>81.25</c:v>
                </c:pt>
                <c:pt idx="4">
                  <c:v>78.260869565217391</c:v>
                </c:pt>
                <c:pt idx="5">
                  <c:v>76.923076923076934</c:v>
                </c:pt>
                <c:pt idx="6">
                  <c:v>61.53846153846154</c:v>
                </c:pt>
                <c:pt idx="7">
                  <c:v>80</c:v>
                </c:pt>
                <c:pt idx="8">
                  <c:v>78.94736842105263</c:v>
                </c:pt>
                <c:pt idx="9">
                  <c:v>91.666666666666657</c:v>
                </c:pt>
                <c:pt idx="10">
                  <c:v>81.25</c:v>
                </c:pt>
                <c:pt idx="11">
                  <c:v>78.260869565217391</c:v>
                </c:pt>
              </c:numCache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Spindeldiagram!$M$6:$M$17</c:f>
              <c:strCache>
                <c:ptCount val="12"/>
                <c:pt idx="0">
                  <c:v>Öppenhet &amp; påverkan</c:v>
                </c:pt>
                <c:pt idx="1">
                  <c:v>Förskola</c:v>
                </c:pt>
                <c:pt idx="2">
                  <c:v>Grundskola</c:v>
                </c:pt>
                <c:pt idx="3">
                  <c:v>Gymnasieskola</c:v>
                </c:pt>
                <c:pt idx="4">
                  <c:v>Äldreomsorg</c:v>
                </c:pt>
                <c:pt idx="5">
                  <c:v>Individ- och familj</c:v>
                </c:pt>
                <c:pt idx="6">
                  <c:v>Handikappomsorg</c:v>
                </c:pt>
                <c:pt idx="7">
                  <c:v>Bygga &amp; Bo</c:v>
                </c:pt>
                <c:pt idx="8">
                  <c:v>Gator/vägar m.m.</c:v>
                </c:pt>
                <c:pt idx="9">
                  <c:v>Tillstånd, näringsliv m.m.</c:v>
                </c:pt>
                <c:pt idx="10">
                  <c:v>Ideell sektor, kultur &amp; fritid</c:v>
                </c:pt>
                <c:pt idx="11">
                  <c:v>Sökfunktion</c:v>
                </c:pt>
              </c:strCache>
            </c:strRef>
          </c:cat>
          <c:val>
            <c:numRef>
              <c:f>Spindeldiagram!$O$6:$O$17</c:f>
              <c:numCache>
                <c:formatCode>0</c:formatCode>
                <c:ptCount val="12"/>
                <c:pt idx="0">
                  <c:v>71.799671592775027</c:v>
                </c:pt>
                <c:pt idx="1">
                  <c:v>82.567049808429203</c:v>
                </c:pt>
                <c:pt idx="2">
                  <c:v>82.622126436781599</c:v>
                </c:pt>
                <c:pt idx="3">
                  <c:v>74.619252873563227</c:v>
                </c:pt>
                <c:pt idx="4">
                  <c:v>86.386806596701632</c:v>
                </c:pt>
                <c:pt idx="5">
                  <c:v>86.631299734747799</c:v>
                </c:pt>
                <c:pt idx="6">
                  <c:v>64.190981432360658</c:v>
                </c:pt>
                <c:pt idx="7">
                  <c:v>85.195402298850581</c:v>
                </c:pt>
                <c:pt idx="8">
                  <c:v>85.208711433757045</c:v>
                </c:pt>
                <c:pt idx="9">
                  <c:v>95.97701149425292</c:v>
                </c:pt>
                <c:pt idx="10">
                  <c:v>79.94252873563218</c:v>
                </c:pt>
                <c:pt idx="11">
                  <c:v>63.223388305847116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71776"/>
        <c:axId val="581072560"/>
      </c:radarChart>
      <c:catAx>
        <c:axId val="5810717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81072560"/>
        <c:crosses val="autoZero"/>
        <c:auto val="0"/>
        <c:lblAlgn val="ctr"/>
        <c:lblOffset val="100"/>
        <c:noMultiLvlLbl val="0"/>
      </c:catAx>
      <c:valAx>
        <c:axId val="5810725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810717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3092365392308"/>
          <c:y val="0.10101037828986972"/>
          <c:w val="0.22609846249838927"/>
          <c:h val="8.24917527510895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10</xdr:col>
      <xdr:colOff>285750</xdr:colOff>
      <xdr:row>36</xdr:row>
      <xdr:rowOff>66675</xdr:rowOff>
    </xdr:to>
    <xdr:graphicFrame macro="">
      <xdr:nvGraphicFramePr>
        <xdr:cNvPr id="164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av%20skl-Webbgranskning-information-till-alla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ppenhet &amp; påverkan"/>
      <sheetName val="Förskola"/>
      <sheetName val="Grundskola"/>
      <sheetName val="Gymnasieskola"/>
      <sheetName val="Äldreomsorg"/>
      <sheetName val="IFO"/>
      <sheetName val="Handikappomsorg"/>
      <sheetName val="Bygga och bo"/>
      <sheetName val="Gator, miljö mm"/>
      <sheetName val="Tillstånd, näringsliv mm"/>
      <sheetName val="Ideell sektor + kultur"/>
      <sheetName val="Sökfunktion"/>
      <sheetName val="Totalt"/>
      <sheetName val="Spindeldiagram"/>
    </sheetNames>
    <sheetDataSet>
      <sheetData sheetId="0">
        <row r="9">
          <cell r="AL9">
            <v>68.571428571428569</v>
          </cell>
        </row>
      </sheetData>
      <sheetData sheetId="1"/>
      <sheetData sheetId="2">
        <row r="10">
          <cell r="S10">
            <v>93.75</v>
          </cell>
        </row>
        <row r="11">
          <cell r="S11">
            <v>87.5</v>
          </cell>
        </row>
        <row r="12">
          <cell r="S12">
            <v>75</v>
          </cell>
        </row>
        <row r="13">
          <cell r="S13">
            <v>93.75</v>
          </cell>
        </row>
        <row r="14">
          <cell r="S14">
            <v>75</v>
          </cell>
        </row>
        <row r="15">
          <cell r="S15">
            <v>81.25</v>
          </cell>
        </row>
        <row r="16">
          <cell r="S16">
            <v>81.25</v>
          </cell>
        </row>
        <row r="17">
          <cell r="S17">
            <v>81.25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L22"/>
  <sheetViews>
    <sheetView tabSelected="1" zoomScale="90" zoomScaleNormal="90" zoomScalePageLayoutView="9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K13" sqref="AK13:AL13"/>
    </sheetView>
  </sheetViews>
  <sheetFormatPr defaultColWidth="8.88671875" defaultRowHeight="14.4" x14ac:dyDescent="0.3"/>
  <cols>
    <col min="1" max="1" width="15.6640625" customWidth="1"/>
    <col min="2" max="15" width="13.6640625" customWidth="1"/>
    <col min="16" max="16" width="13.6640625" style="6" customWidth="1"/>
    <col min="17" max="26" width="13.6640625" customWidth="1"/>
    <col min="27" max="27" width="13.6640625" style="6" customWidth="1"/>
    <col min="28" max="36" width="13.6640625" customWidth="1"/>
    <col min="37" max="38" width="10.6640625" customWidth="1"/>
  </cols>
  <sheetData>
    <row r="1" spans="1:38" ht="15" thickBot="1" x14ac:dyDescent="0.35">
      <c r="A1" s="67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  <c r="AB1" s="43"/>
      <c r="AC1" s="43"/>
      <c r="AD1" s="43"/>
      <c r="AE1" s="43"/>
      <c r="AF1" s="43"/>
      <c r="AG1" s="43"/>
      <c r="AH1" s="43"/>
      <c r="AI1" s="43"/>
      <c r="AJ1" s="43"/>
      <c r="AK1" s="46"/>
      <c r="AL1" s="45"/>
    </row>
    <row r="2" spans="1:38" s="1" customFormat="1" ht="158.4" x14ac:dyDescent="0.25">
      <c r="A2" s="68"/>
      <c r="B2" s="35" t="s">
        <v>429</v>
      </c>
      <c r="C2" s="35" t="s">
        <v>529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530</v>
      </c>
      <c r="J2" s="35" t="s">
        <v>6</v>
      </c>
      <c r="K2" s="35" t="s">
        <v>7</v>
      </c>
      <c r="L2" s="35" t="s">
        <v>8</v>
      </c>
      <c r="M2" s="35" t="s">
        <v>9</v>
      </c>
      <c r="N2" s="35" t="s">
        <v>10</v>
      </c>
      <c r="O2" s="35" t="s">
        <v>11</v>
      </c>
      <c r="P2" s="35" t="s">
        <v>430</v>
      </c>
      <c r="Q2" s="35" t="s">
        <v>12</v>
      </c>
      <c r="R2" s="35" t="s">
        <v>13</v>
      </c>
      <c r="S2" s="35" t="s">
        <v>14</v>
      </c>
      <c r="T2" s="35" t="s">
        <v>15</v>
      </c>
      <c r="U2" s="35" t="s">
        <v>16</v>
      </c>
      <c r="V2" s="35" t="s">
        <v>531</v>
      </c>
      <c r="W2" s="35" t="s">
        <v>17</v>
      </c>
      <c r="X2" s="35" t="s">
        <v>18</v>
      </c>
      <c r="Y2" s="35" t="s">
        <v>532</v>
      </c>
      <c r="Z2" s="35" t="s">
        <v>19</v>
      </c>
      <c r="AA2" s="35" t="s">
        <v>533</v>
      </c>
      <c r="AB2" s="35" t="s">
        <v>534</v>
      </c>
      <c r="AC2" s="35" t="s">
        <v>20</v>
      </c>
      <c r="AD2" s="35" t="s">
        <v>21</v>
      </c>
      <c r="AE2" s="35" t="s">
        <v>432</v>
      </c>
      <c r="AF2" s="35" t="s">
        <v>431</v>
      </c>
      <c r="AG2" s="35" t="s">
        <v>22</v>
      </c>
      <c r="AH2" s="36" t="s">
        <v>23</v>
      </c>
      <c r="AI2" s="36" t="s">
        <v>500</v>
      </c>
      <c r="AJ2" s="36" t="s">
        <v>433</v>
      </c>
      <c r="AK2" s="48" t="s">
        <v>502</v>
      </c>
      <c r="AL2" s="49" t="s">
        <v>501</v>
      </c>
    </row>
    <row r="3" spans="1:38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2">
        <v>0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2">
        <v>0</v>
      </c>
      <c r="M3" s="61">
        <v>3</v>
      </c>
      <c r="N3" s="61">
        <v>3</v>
      </c>
      <c r="O3" s="62">
        <v>0</v>
      </c>
      <c r="P3" s="62">
        <v>3</v>
      </c>
      <c r="Q3" s="61">
        <v>3</v>
      </c>
      <c r="R3" s="61">
        <v>3</v>
      </c>
      <c r="S3" s="61">
        <v>3</v>
      </c>
      <c r="T3" s="61">
        <v>3</v>
      </c>
      <c r="U3" s="61">
        <v>3</v>
      </c>
      <c r="V3" s="61">
        <v>3</v>
      </c>
      <c r="W3" s="61">
        <v>3</v>
      </c>
      <c r="X3" s="61">
        <v>3</v>
      </c>
      <c r="Y3" s="61">
        <v>3</v>
      </c>
      <c r="Z3" s="62">
        <v>3</v>
      </c>
      <c r="AA3" s="61">
        <v>3</v>
      </c>
      <c r="AB3" s="61">
        <v>3</v>
      </c>
      <c r="AC3" s="61">
        <v>3</v>
      </c>
      <c r="AD3" s="61">
        <v>3</v>
      </c>
      <c r="AE3" s="62">
        <v>0</v>
      </c>
      <c r="AF3" s="61">
        <v>3</v>
      </c>
      <c r="AG3" s="62">
        <v>0</v>
      </c>
      <c r="AH3" s="63">
        <v>3</v>
      </c>
      <c r="AI3" s="64">
        <v>0</v>
      </c>
      <c r="AJ3" s="64">
        <v>3</v>
      </c>
      <c r="AK3" s="47">
        <f t="shared" ref="AK3:AK6" si="0">SUM(B3:AJ3)</f>
        <v>87</v>
      </c>
      <c r="AL3" s="25">
        <f t="shared" ref="AL3:AL6" si="1">(AK3/105)*100</f>
        <v>82.857142857142861</v>
      </c>
    </row>
    <row r="4" spans="1:38" x14ac:dyDescent="0.3">
      <c r="A4" s="3" t="s">
        <v>42</v>
      </c>
      <c r="B4" s="61">
        <v>3</v>
      </c>
      <c r="C4" s="61">
        <v>3</v>
      </c>
      <c r="D4" s="62">
        <v>0</v>
      </c>
      <c r="E4" s="61">
        <v>3</v>
      </c>
      <c r="F4" s="62">
        <v>0</v>
      </c>
      <c r="G4" s="61">
        <v>3</v>
      </c>
      <c r="H4" s="62">
        <v>0</v>
      </c>
      <c r="I4" s="61">
        <v>3</v>
      </c>
      <c r="J4" s="61">
        <v>3</v>
      </c>
      <c r="K4" s="61">
        <v>3</v>
      </c>
      <c r="L4" s="61">
        <v>3</v>
      </c>
      <c r="M4" s="61">
        <v>3</v>
      </c>
      <c r="N4" s="61">
        <v>3</v>
      </c>
      <c r="O4" s="62">
        <v>0</v>
      </c>
      <c r="P4" s="62">
        <v>3</v>
      </c>
      <c r="Q4" s="61">
        <v>3</v>
      </c>
      <c r="R4" s="61">
        <v>3</v>
      </c>
      <c r="S4" s="61">
        <v>3</v>
      </c>
      <c r="T4" s="62">
        <v>3</v>
      </c>
      <c r="U4" s="62">
        <v>0</v>
      </c>
      <c r="V4" s="62">
        <v>0</v>
      </c>
      <c r="W4" s="61">
        <v>3</v>
      </c>
      <c r="X4" s="61">
        <v>3</v>
      </c>
      <c r="Y4" s="61">
        <v>3</v>
      </c>
      <c r="Z4" s="62">
        <v>3</v>
      </c>
      <c r="AA4" s="61">
        <v>3</v>
      </c>
      <c r="AB4" s="61">
        <v>0</v>
      </c>
      <c r="AC4" s="61">
        <v>3</v>
      </c>
      <c r="AD4" s="61">
        <v>3</v>
      </c>
      <c r="AE4" s="62">
        <v>0</v>
      </c>
      <c r="AF4" s="61">
        <v>3</v>
      </c>
      <c r="AG4" s="62">
        <v>3</v>
      </c>
      <c r="AH4" s="64">
        <v>3</v>
      </c>
      <c r="AI4" s="64">
        <v>3</v>
      </c>
      <c r="AJ4" s="64">
        <v>0</v>
      </c>
      <c r="AK4" s="47">
        <f t="shared" si="0"/>
        <v>78</v>
      </c>
      <c r="AL4" s="25">
        <f t="shared" si="1"/>
        <v>74.285714285714292</v>
      </c>
    </row>
    <row r="5" spans="1:38" x14ac:dyDescent="0.3">
      <c r="A5" s="3" t="s">
        <v>65</v>
      </c>
      <c r="B5" s="61">
        <v>3</v>
      </c>
      <c r="C5" s="62">
        <v>0</v>
      </c>
      <c r="D5" s="62">
        <v>3</v>
      </c>
      <c r="E5" s="61">
        <v>3</v>
      </c>
      <c r="F5" s="62">
        <v>0</v>
      </c>
      <c r="G5" s="61">
        <v>3</v>
      </c>
      <c r="H5" s="62">
        <v>3</v>
      </c>
      <c r="I5" s="61">
        <v>3</v>
      </c>
      <c r="J5" s="61">
        <v>3</v>
      </c>
      <c r="K5" s="61">
        <v>3</v>
      </c>
      <c r="L5" s="61">
        <v>3</v>
      </c>
      <c r="M5" s="61">
        <v>3</v>
      </c>
      <c r="N5" s="61">
        <v>3</v>
      </c>
      <c r="O5" s="62">
        <v>3</v>
      </c>
      <c r="P5" s="62">
        <v>3</v>
      </c>
      <c r="Q5" s="62">
        <v>3</v>
      </c>
      <c r="R5" s="62">
        <v>3</v>
      </c>
      <c r="S5" s="62">
        <v>3</v>
      </c>
      <c r="T5" s="62">
        <v>0</v>
      </c>
      <c r="U5" s="62">
        <v>0</v>
      </c>
      <c r="V5" s="62">
        <v>0</v>
      </c>
      <c r="W5" s="61">
        <v>3</v>
      </c>
      <c r="X5" s="61">
        <v>3</v>
      </c>
      <c r="Y5" s="61">
        <v>3</v>
      </c>
      <c r="Z5" s="61">
        <v>3</v>
      </c>
      <c r="AA5" s="61">
        <v>3</v>
      </c>
      <c r="AB5" s="61">
        <v>0</v>
      </c>
      <c r="AC5" s="62">
        <v>3</v>
      </c>
      <c r="AD5" s="61">
        <v>3</v>
      </c>
      <c r="AE5" s="61">
        <v>3</v>
      </c>
      <c r="AF5" s="61">
        <v>3</v>
      </c>
      <c r="AG5" s="62">
        <v>3</v>
      </c>
      <c r="AH5" s="63">
        <v>3</v>
      </c>
      <c r="AI5" s="64">
        <v>0</v>
      </c>
      <c r="AJ5" s="64">
        <v>3</v>
      </c>
      <c r="AK5" s="47">
        <f t="shared" si="0"/>
        <v>84</v>
      </c>
      <c r="AL5" s="25">
        <f t="shared" si="1"/>
        <v>80</v>
      </c>
    </row>
    <row r="6" spans="1:38" x14ac:dyDescent="0.3">
      <c r="A6" s="3" t="s">
        <v>71</v>
      </c>
      <c r="B6" s="61">
        <v>3</v>
      </c>
      <c r="C6" s="61">
        <v>3</v>
      </c>
      <c r="D6" s="62">
        <v>0</v>
      </c>
      <c r="E6" s="61">
        <v>3</v>
      </c>
      <c r="F6" s="62">
        <v>0</v>
      </c>
      <c r="G6" s="61">
        <v>3</v>
      </c>
      <c r="H6" s="62">
        <v>0</v>
      </c>
      <c r="I6" s="61">
        <v>3</v>
      </c>
      <c r="J6" s="61">
        <v>3</v>
      </c>
      <c r="K6" s="62">
        <v>3</v>
      </c>
      <c r="L6" s="62">
        <v>3</v>
      </c>
      <c r="M6" s="62">
        <v>3</v>
      </c>
      <c r="N6" s="61">
        <v>3</v>
      </c>
      <c r="O6" s="62">
        <v>0</v>
      </c>
      <c r="P6" s="62">
        <v>3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1">
        <v>3</v>
      </c>
      <c r="X6" s="61">
        <v>3</v>
      </c>
      <c r="Y6" s="61">
        <v>3</v>
      </c>
      <c r="Z6" s="62">
        <v>0</v>
      </c>
      <c r="AA6" s="61">
        <v>0</v>
      </c>
      <c r="AB6" s="61">
        <v>0</v>
      </c>
      <c r="AC6" s="62">
        <v>3</v>
      </c>
      <c r="AD6" s="62">
        <v>3</v>
      </c>
      <c r="AE6" s="62">
        <v>3</v>
      </c>
      <c r="AF6" s="62">
        <v>0</v>
      </c>
      <c r="AG6" s="62">
        <v>0</v>
      </c>
      <c r="AH6" s="63">
        <v>3</v>
      </c>
      <c r="AI6" s="64">
        <v>0</v>
      </c>
      <c r="AJ6" s="64">
        <v>3</v>
      </c>
      <c r="AK6" s="47">
        <f t="shared" si="0"/>
        <v>57</v>
      </c>
      <c r="AL6" s="25">
        <f t="shared" si="1"/>
        <v>54.285714285714285</v>
      </c>
    </row>
    <row r="7" spans="1:38" x14ac:dyDescent="0.3">
      <c r="A7" s="3" t="s">
        <v>92</v>
      </c>
      <c r="B7" s="62">
        <v>3</v>
      </c>
      <c r="C7" s="62">
        <v>0</v>
      </c>
      <c r="D7" s="62">
        <v>0</v>
      </c>
      <c r="E7" s="62">
        <v>3</v>
      </c>
      <c r="F7" s="62">
        <v>0</v>
      </c>
      <c r="G7" s="61">
        <v>3</v>
      </c>
      <c r="H7" s="62">
        <v>3</v>
      </c>
      <c r="I7" s="61">
        <v>3</v>
      </c>
      <c r="J7" s="61">
        <v>3</v>
      </c>
      <c r="K7" s="61">
        <v>3</v>
      </c>
      <c r="L7" s="62">
        <v>3</v>
      </c>
      <c r="M7" s="61">
        <v>3</v>
      </c>
      <c r="N7" s="61">
        <v>3</v>
      </c>
      <c r="O7" s="62">
        <v>0</v>
      </c>
      <c r="P7" s="62">
        <v>3</v>
      </c>
      <c r="Q7" s="61">
        <v>3</v>
      </c>
      <c r="R7" s="61">
        <v>3</v>
      </c>
      <c r="S7" s="61">
        <v>3</v>
      </c>
      <c r="T7" s="62">
        <v>3</v>
      </c>
      <c r="U7" s="62">
        <v>3</v>
      </c>
      <c r="V7" s="62">
        <v>3</v>
      </c>
      <c r="W7" s="61">
        <v>3</v>
      </c>
      <c r="X7" s="61">
        <v>3</v>
      </c>
      <c r="Y7" s="61">
        <v>3</v>
      </c>
      <c r="Z7" s="62">
        <v>0</v>
      </c>
      <c r="AA7" s="61">
        <v>3</v>
      </c>
      <c r="AB7" s="61">
        <v>0</v>
      </c>
      <c r="AC7" s="61">
        <v>3</v>
      </c>
      <c r="AD7" s="61">
        <v>3</v>
      </c>
      <c r="AE7" s="62">
        <v>0</v>
      </c>
      <c r="AF7" s="61">
        <v>3</v>
      </c>
      <c r="AG7" s="62">
        <v>3</v>
      </c>
      <c r="AH7" s="63">
        <v>3</v>
      </c>
      <c r="AI7" s="64">
        <v>0</v>
      </c>
      <c r="AJ7" s="64">
        <v>3</v>
      </c>
      <c r="AK7" s="47">
        <f t="shared" ref="AK7:AK8" si="2">SUM(B7:AJ7)</f>
        <v>81</v>
      </c>
      <c r="AL7" s="25">
        <f t="shared" ref="AL7:AL8" si="3">(AK7/105)*100</f>
        <v>77.142857142857153</v>
      </c>
    </row>
    <row r="8" spans="1:38" x14ac:dyDescent="0.3">
      <c r="A8" s="3" t="s">
        <v>141</v>
      </c>
      <c r="B8" s="61">
        <v>3</v>
      </c>
      <c r="C8" s="62">
        <v>3</v>
      </c>
      <c r="D8" s="62">
        <v>3</v>
      </c>
      <c r="E8" s="61">
        <v>3</v>
      </c>
      <c r="F8" s="62">
        <v>0</v>
      </c>
      <c r="G8" s="61">
        <v>3</v>
      </c>
      <c r="H8" s="62">
        <v>0</v>
      </c>
      <c r="I8" s="61">
        <v>3</v>
      </c>
      <c r="J8" s="62">
        <v>3</v>
      </c>
      <c r="K8" s="62">
        <v>3</v>
      </c>
      <c r="L8" s="62">
        <v>0</v>
      </c>
      <c r="M8" s="61">
        <v>3</v>
      </c>
      <c r="N8" s="61">
        <v>3</v>
      </c>
      <c r="O8" s="61">
        <v>3</v>
      </c>
      <c r="P8" s="62">
        <v>3</v>
      </c>
      <c r="Q8" s="61">
        <v>3</v>
      </c>
      <c r="R8" s="61">
        <v>3</v>
      </c>
      <c r="S8" s="61">
        <v>3</v>
      </c>
      <c r="T8" s="62">
        <v>3</v>
      </c>
      <c r="U8" s="62">
        <v>0</v>
      </c>
      <c r="V8" s="62">
        <v>0</v>
      </c>
      <c r="W8" s="61">
        <v>3</v>
      </c>
      <c r="X8" s="61">
        <v>3</v>
      </c>
      <c r="Y8" s="61">
        <v>3</v>
      </c>
      <c r="Z8" s="62">
        <v>0</v>
      </c>
      <c r="AA8" s="61">
        <v>0</v>
      </c>
      <c r="AB8" s="61">
        <v>0</v>
      </c>
      <c r="AC8" s="62">
        <v>3</v>
      </c>
      <c r="AD8" s="62">
        <v>0</v>
      </c>
      <c r="AE8" s="62">
        <v>3</v>
      </c>
      <c r="AF8" s="62">
        <v>3</v>
      </c>
      <c r="AG8" s="62">
        <v>3</v>
      </c>
      <c r="AH8" s="63">
        <v>3</v>
      </c>
      <c r="AI8" s="64">
        <v>0</v>
      </c>
      <c r="AJ8" s="64">
        <v>3</v>
      </c>
      <c r="AK8" s="47">
        <f t="shared" si="2"/>
        <v>75</v>
      </c>
      <c r="AL8" s="25">
        <f t="shared" si="3"/>
        <v>71.428571428571431</v>
      </c>
    </row>
    <row r="9" spans="1:38" x14ac:dyDescent="0.3">
      <c r="A9" s="3" t="s">
        <v>159</v>
      </c>
      <c r="B9" s="61">
        <v>3</v>
      </c>
      <c r="C9" s="62">
        <v>0</v>
      </c>
      <c r="D9" s="62">
        <v>3</v>
      </c>
      <c r="E9" s="61">
        <v>3</v>
      </c>
      <c r="F9" s="62">
        <v>0</v>
      </c>
      <c r="G9" s="61">
        <v>3</v>
      </c>
      <c r="H9" s="62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2">
        <v>3</v>
      </c>
      <c r="P9" s="62">
        <v>3</v>
      </c>
      <c r="Q9" s="61">
        <v>3</v>
      </c>
      <c r="R9" s="61">
        <v>3</v>
      </c>
      <c r="S9" s="62">
        <v>3</v>
      </c>
      <c r="T9" s="61">
        <v>3</v>
      </c>
      <c r="U9" s="61">
        <v>3</v>
      </c>
      <c r="V9" s="62">
        <v>3</v>
      </c>
      <c r="W9" s="61">
        <v>3</v>
      </c>
      <c r="X9" s="61">
        <v>3</v>
      </c>
      <c r="Y9" s="62">
        <v>3</v>
      </c>
      <c r="Z9" s="62">
        <v>0</v>
      </c>
      <c r="AA9" s="61">
        <v>0</v>
      </c>
      <c r="AB9" s="61">
        <v>0</v>
      </c>
      <c r="AC9" s="62">
        <v>3</v>
      </c>
      <c r="AD9" s="62">
        <v>0</v>
      </c>
      <c r="AE9" s="62">
        <v>0</v>
      </c>
      <c r="AF9" s="61">
        <v>3</v>
      </c>
      <c r="AG9" s="62">
        <v>0</v>
      </c>
      <c r="AH9" s="63">
        <v>3</v>
      </c>
      <c r="AI9" s="64">
        <v>0</v>
      </c>
      <c r="AJ9" s="64">
        <v>3</v>
      </c>
      <c r="AK9" s="47">
        <f t="shared" ref="AK9:AK14" si="4">SUM(B9:AJ9)</f>
        <v>78</v>
      </c>
      <c r="AL9" s="25">
        <f t="shared" ref="AL9:AL14" si="5">(AK9/105)*100</f>
        <v>74.285714285714292</v>
      </c>
    </row>
    <row r="10" spans="1:38" x14ac:dyDescent="0.3">
      <c r="A10" s="3" t="s">
        <v>166</v>
      </c>
      <c r="B10" s="61">
        <v>3</v>
      </c>
      <c r="C10" s="62">
        <v>0</v>
      </c>
      <c r="D10" s="61">
        <v>3</v>
      </c>
      <c r="E10" s="61">
        <v>3</v>
      </c>
      <c r="F10" s="61">
        <v>3</v>
      </c>
      <c r="G10" s="61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2">
        <v>0</v>
      </c>
      <c r="P10" s="62">
        <v>3</v>
      </c>
      <c r="Q10" s="61">
        <v>3</v>
      </c>
      <c r="R10" s="61">
        <v>3</v>
      </c>
      <c r="S10" s="61">
        <v>3</v>
      </c>
      <c r="T10" s="61">
        <v>3</v>
      </c>
      <c r="U10" s="61">
        <v>3</v>
      </c>
      <c r="V10" s="61">
        <v>3</v>
      </c>
      <c r="W10" s="61">
        <v>3</v>
      </c>
      <c r="X10" s="61">
        <v>3</v>
      </c>
      <c r="Y10" s="61">
        <v>3</v>
      </c>
      <c r="Z10" s="61">
        <v>3</v>
      </c>
      <c r="AA10" s="61">
        <v>0</v>
      </c>
      <c r="AB10" s="61">
        <v>0</v>
      </c>
      <c r="AC10" s="62">
        <v>0</v>
      </c>
      <c r="AD10" s="62">
        <v>0</v>
      </c>
      <c r="AE10" s="62">
        <v>0</v>
      </c>
      <c r="AF10" s="61">
        <v>3</v>
      </c>
      <c r="AG10" s="62">
        <v>0</v>
      </c>
      <c r="AH10" s="63">
        <v>3</v>
      </c>
      <c r="AI10" s="64">
        <v>0</v>
      </c>
      <c r="AJ10" s="64">
        <v>3</v>
      </c>
      <c r="AK10" s="47">
        <f t="shared" si="4"/>
        <v>78</v>
      </c>
      <c r="AL10" s="25">
        <f t="shared" si="5"/>
        <v>74.285714285714292</v>
      </c>
    </row>
    <row r="11" spans="1:38" x14ac:dyDescent="0.3">
      <c r="A11" s="3" t="s">
        <v>189</v>
      </c>
      <c r="B11" s="61">
        <v>3</v>
      </c>
      <c r="C11" s="62">
        <v>0</v>
      </c>
      <c r="D11" s="62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2">
        <v>0</v>
      </c>
      <c r="K11" s="61">
        <v>3</v>
      </c>
      <c r="L11" s="62">
        <v>0</v>
      </c>
      <c r="M11" s="61">
        <v>3</v>
      </c>
      <c r="N11" s="61">
        <v>3</v>
      </c>
      <c r="O11" s="62">
        <v>0</v>
      </c>
      <c r="P11" s="62">
        <v>3</v>
      </c>
      <c r="Q11" s="61">
        <v>3</v>
      </c>
      <c r="R11" s="61">
        <v>3</v>
      </c>
      <c r="S11" s="62">
        <v>0</v>
      </c>
      <c r="T11" s="61">
        <v>3</v>
      </c>
      <c r="U11" s="61">
        <v>3</v>
      </c>
      <c r="V11" s="62">
        <v>0</v>
      </c>
      <c r="W11" s="61">
        <v>3</v>
      </c>
      <c r="X11" s="61">
        <v>3</v>
      </c>
      <c r="Y11" s="61">
        <v>3</v>
      </c>
      <c r="Z11" s="62">
        <v>0</v>
      </c>
      <c r="AA11" s="61">
        <v>0</v>
      </c>
      <c r="AB11" s="61">
        <v>0</v>
      </c>
      <c r="AC11" s="61">
        <v>3</v>
      </c>
      <c r="AD11" s="62">
        <v>0</v>
      </c>
      <c r="AE11" s="62">
        <v>0</v>
      </c>
      <c r="AF11" s="61">
        <v>3</v>
      </c>
      <c r="AG11" s="62">
        <v>3</v>
      </c>
      <c r="AH11" s="63">
        <v>3</v>
      </c>
      <c r="AI11" s="64">
        <v>3</v>
      </c>
      <c r="AJ11" s="64">
        <v>3</v>
      </c>
      <c r="AK11" s="47">
        <f t="shared" si="4"/>
        <v>72</v>
      </c>
      <c r="AL11" s="25">
        <f t="shared" si="5"/>
        <v>68.571428571428569</v>
      </c>
    </row>
    <row r="12" spans="1:38" x14ac:dyDescent="0.3">
      <c r="A12" s="3" t="s">
        <v>201</v>
      </c>
      <c r="B12" s="61">
        <v>3</v>
      </c>
      <c r="C12" s="62">
        <v>0</v>
      </c>
      <c r="D12" s="61">
        <v>3</v>
      </c>
      <c r="E12" s="61">
        <v>3</v>
      </c>
      <c r="F12" s="62">
        <v>0</v>
      </c>
      <c r="G12" s="61">
        <v>3</v>
      </c>
      <c r="H12" s="62">
        <v>0</v>
      </c>
      <c r="I12" s="61">
        <v>3</v>
      </c>
      <c r="J12" s="61">
        <v>3</v>
      </c>
      <c r="K12" s="61">
        <v>3</v>
      </c>
      <c r="L12" s="61">
        <v>3</v>
      </c>
      <c r="M12" s="61">
        <v>3</v>
      </c>
      <c r="N12" s="61">
        <v>3</v>
      </c>
      <c r="O12" s="62">
        <v>0</v>
      </c>
      <c r="P12" s="62">
        <v>3</v>
      </c>
      <c r="Q12" s="61">
        <v>3</v>
      </c>
      <c r="R12" s="62">
        <v>3</v>
      </c>
      <c r="S12" s="62">
        <v>3</v>
      </c>
      <c r="T12" s="62">
        <v>0</v>
      </c>
      <c r="U12" s="62">
        <v>3</v>
      </c>
      <c r="V12" s="62">
        <v>3</v>
      </c>
      <c r="W12" s="61">
        <v>3</v>
      </c>
      <c r="X12" s="61">
        <v>3</v>
      </c>
      <c r="Y12" s="61">
        <v>3</v>
      </c>
      <c r="Z12" s="61">
        <v>3</v>
      </c>
      <c r="AA12" s="61">
        <v>0</v>
      </c>
      <c r="AB12" s="61">
        <v>0</v>
      </c>
      <c r="AC12" s="61">
        <v>3</v>
      </c>
      <c r="AD12" s="61">
        <v>3</v>
      </c>
      <c r="AE12" s="62">
        <v>0</v>
      </c>
      <c r="AF12" s="61">
        <v>3</v>
      </c>
      <c r="AG12" s="61">
        <v>3</v>
      </c>
      <c r="AH12" s="63">
        <v>3</v>
      </c>
      <c r="AI12" s="64">
        <v>3</v>
      </c>
      <c r="AJ12" s="64">
        <v>3</v>
      </c>
      <c r="AK12" s="47">
        <f t="shared" si="4"/>
        <v>81</v>
      </c>
      <c r="AL12" s="25">
        <f t="shared" si="5"/>
        <v>77.142857142857153</v>
      </c>
    </row>
    <row r="13" spans="1:38" x14ac:dyDescent="0.3">
      <c r="A13" s="77" t="s">
        <v>202</v>
      </c>
      <c r="B13" s="61">
        <v>3</v>
      </c>
      <c r="C13" s="62">
        <v>0</v>
      </c>
      <c r="D13" s="62">
        <v>3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2">
        <v>0</v>
      </c>
      <c r="P13" s="62">
        <v>3</v>
      </c>
      <c r="Q13" s="61">
        <v>3</v>
      </c>
      <c r="R13" s="61">
        <v>3</v>
      </c>
      <c r="S13" s="62">
        <v>3</v>
      </c>
      <c r="T13" s="62">
        <v>0</v>
      </c>
      <c r="U13" s="62">
        <v>0</v>
      </c>
      <c r="V13" s="62">
        <v>0</v>
      </c>
      <c r="W13" s="61">
        <v>3</v>
      </c>
      <c r="X13" s="61">
        <v>3</v>
      </c>
      <c r="Y13" s="62">
        <v>3</v>
      </c>
      <c r="Z13" s="62">
        <v>0</v>
      </c>
      <c r="AA13" s="61">
        <v>3</v>
      </c>
      <c r="AB13" s="61">
        <v>3</v>
      </c>
      <c r="AC13" s="61">
        <v>3</v>
      </c>
      <c r="AD13" s="61">
        <v>3</v>
      </c>
      <c r="AE13" s="62">
        <v>0</v>
      </c>
      <c r="AF13" s="61">
        <v>3</v>
      </c>
      <c r="AG13" s="61">
        <v>3</v>
      </c>
      <c r="AH13" s="64">
        <v>3</v>
      </c>
      <c r="AI13" s="64">
        <v>0</v>
      </c>
      <c r="AJ13" s="64">
        <v>3</v>
      </c>
      <c r="AK13" s="87">
        <f t="shared" si="4"/>
        <v>81</v>
      </c>
      <c r="AL13" s="80">
        <f t="shared" si="5"/>
        <v>77.142857142857153</v>
      </c>
    </row>
    <row r="14" spans="1:38" x14ac:dyDescent="0.3">
      <c r="A14" s="3" t="s">
        <v>214</v>
      </c>
      <c r="B14" s="61">
        <v>3</v>
      </c>
      <c r="C14" s="62">
        <v>0</v>
      </c>
      <c r="D14" s="62">
        <v>3</v>
      </c>
      <c r="E14" s="61">
        <v>3</v>
      </c>
      <c r="F14" s="62">
        <v>0</v>
      </c>
      <c r="G14" s="61">
        <v>3</v>
      </c>
      <c r="H14" s="62">
        <v>0</v>
      </c>
      <c r="I14" s="61">
        <v>3</v>
      </c>
      <c r="J14" s="61">
        <v>3</v>
      </c>
      <c r="K14" s="61">
        <v>3</v>
      </c>
      <c r="L14" s="62">
        <v>0</v>
      </c>
      <c r="M14" s="61">
        <v>3</v>
      </c>
      <c r="N14" s="61">
        <v>3</v>
      </c>
      <c r="O14" s="62">
        <v>3</v>
      </c>
      <c r="P14" s="62">
        <v>3</v>
      </c>
      <c r="Q14" s="61">
        <v>3</v>
      </c>
      <c r="R14" s="61">
        <v>3</v>
      </c>
      <c r="S14" s="61">
        <v>3</v>
      </c>
      <c r="T14" s="62">
        <v>0</v>
      </c>
      <c r="U14" s="62">
        <v>0</v>
      </c>
      <c r="V14" s="62">
        <v>0</v>
      </c>
      <c r="W14" s="61">
        <v>3</v>
      </c>
      <c r="X14" s="61">
        <v>3</v>
      </c>
      <c r="Y14" s="61">
        <v>3</v>
      </c>
      <c r="Z14" s="62">
        <v>0</v>
      </c>
      <c r="AA14" s="61">
        <v>0</v>
      </c>
      <c r="AB14" s="61">
        <v>0</v>
      </c>
      <c r="AC14" s="61">
        <v>3</v>
      </c>
      <c r="AD14" s="61">
        <v>3</v>
      </c>
      <c r="AE14" s="62">
        <v>0</v>
      </c>
      <c r="AF14" s="61">
        <v>3</v>
      </c>
      <c r="AG14" s="62">
        <v>3</v>
      </c>
      <c r="AH14" s="64">
        <v>3</v>
      </c>
      <c r="AI14" s="64">
        <v>0</v>
      </c>
      <c r="AJ14" s="64">
        <v>3</v>
      </c>
      <c r="AK14" s="47">
        <f t="shared" si="4"/>
        <v>69</v>
      </c>
      <c r="AL14" s="25">
        <f t="shared" si="5"/>
        <v>65.714285714285708</v>
      </c>
    </row>
    <row r="15" spans="1:38" x14ac:dyDescent="0.3">
      <c r="A15" s="3" t="s">
        <v>236</v>
      </c>
      <c r="B15" s="62">
        <v>0</v>
      </c>
      <c r="C15" s="62">
        <v>0</v>
      </c>
      <c r="D15" s="61">
        <v>3</v>
      </c>
      <c r="E15" s="61">
        <v>3</v>
      </c>
      <c r="F15" s="62">
        <v>0</v>
      </c>
      <c r="G15" s="61">
        <v>3</v>
      </c>
      <c r="H15" s="61">
        <v>3</v>
      </c>
      <c r="I15" s="61">
        <v>3</v>
      </c>
      <c r="J15" s="61">
        <v>3</v>
      </c>
      <c r="K15" s="61">
        <v>3</v>
      </c>
      <c r="L15" s="62">
        <v>0</v>
      </c>
      <c r="M15" s="61">
        <v>3</v>
      </c>
      <c r="N15" s="61">
        <v>3</v>
      </c>
      <c r="O15" s="62">
        <v>3</v>
      </c>
      <c r="P15" s="62">
        <v>0</v>
      </c>
      <c r="Q15" s="61">
        <v>3</v>
      </c>
      <c r="R15" s="61">
        <v>3</v>
      </c>
      <c r="S15" s="61">
        <v>3</v>
      </c>
      <c r="T15" s="62">
        <v>0</v>
      </c>
      <c r="U15" s="62">
        <v>0</v>
      </c>
      <c r="V15" s="62">
        <v>0</v>
      </c>
      <c r="W15" s="61">
        <v>3</v>
      </c>
      <c r="X15" s="61">
        <v>3</v>
      </c>
      <c r="Y15" s="61">
        <v>3</v>
      </c>
      <c r="Z15" s="62">
        <v>0</v>
      </c>
      <c r="AA15" s="61">
        <v>0</v>
      </c>
      <c r="AB15" s="61">
        <v>0</v>
      </c>
      <c r="AC15" s="62">
        <v>0</v>
      </c>
      <c r="AD15" s="61">
        <v>3</v>
      </c>
      <c r="AE15" s="62">
        <v>0</v>
      </c>
      <c r="AF15" s="62">
        <v>3</v>
      </c>
      <c r="AG15" s="62">
        <v>0</v>
      </c>
      <c r="AH15" s="63">
        <v>3</v>
      </c>
      <c r="AI15" s="64">
        <v>0</v>
      </c>
      <c r="AJ15" s="64">
        <v>3</v>
      </c>
      <c r="AK15" s="47">
        <f t="shared" ref="AK15:AK16" si="6">SUM(B15:AJ15)</f>
        <v>60</v>
      </c>
      <c r="AL15" s="25">
        <f t="shared" ref="AL15:AL16" si="7">(AK15/105)*100</f>
        <v>57.142857142857139</v>
      </c>
    </row>
    <row r="16" spans="1:38" x14ac:dyDescent="0.3">
      <c r="A16" s="3" t="s">
        <v>271</v>
      </c>
      <c r="B16" s="61">
        <v>3</v>
      </c>
      <c r="C16" s="62">
        <v>0</v>
      </c>
      <c r="D16" s="61">
        <v>3</v>
      </c>
      <c r="E16" s="61">
        <v>3</v>
      </c>
      <c r="F16" s="62">
        <v>0</v>
      </c>
      <c r="G16" s="61">
        <v>3</v>
      </c>
      <c r="H16" s="61">
        <v>3</v>
      </c>
      <c r="I16" s="61">
        <v>3</v>
      </c>
      <c r="J16" s="62">
        <v>3</v>
      </c>
      <c r="K16" s="62">
        <v>3</v>
      </c>
      <c r="L16" s="62">
        <v>0</v>
      </c>
      <c r="M16" s="62">
        <v>0</v>
      </c>
      <c r="N16" s="61">
        <v>3</v>
      </c>
      <c r="O16" s="62">
        <v>0</v>
      </c>
      <c r="P16" s="62">
        <v>3</v>
      </c>
      <c r="Q16" s="61">
        <v>3</v>
      </c>
      <c r="R16" s="61">
        <v>3</v>
      </c>
      <c r="S16" s="61">
        <v>3</v>
      </c>
      <c r="T16" s="62">
        <v>3</v>
      </c>
      <c r="U16" s="62">
        <v>3</v>
      </c>
      <c r="V16" s="62">
        <v>0</v>
      </c>
      <c r="W16" s="61">
        <v>3</v>
      </c>
      <c r="X16" s="61">
        <v>3</v>
      </c>
      <c r="Y16" s="61">
        <v>3</v>
      </c>
      <c r="Z16" s="62">
        <v>0</v>
      </c>
      <c r="AA16" s="61">
        <v>0</v>
      </c>
      <c r="AB16" s="61">
        <v>0</v>
      </c>
      <c r="AC16" s="61">
        <v>3</v>
      </c>
      <c r="AD16" s="62">
        <v>0</v>
      </c>
      <c r="AE16" s="62">
        <v>0</v>
      </c>
      <c r="AF16" s="62">
        <v>3</v>
      </c>
      <c r="AG16" s="62">
        <v>0</v>
      </c>
      <c r="AH16" s="64">
        <v>3</v>
      </c>
      <c r="AI16" s="64">
        <v>0</v>
      </c>
      <c r="AJ16" s="64">
        <v>0</v>
      </c>
      <c r="AK16" s="47">
        <f t="shared" si="6"/>
        <v>63</v>
      </c>
      <c r="AL16" s="25">
        <f t="shared" si="7"/>
        <v>60</v>
      </c>
    </row>
    <row r="17" spans="1:38" x14ac:dyDescent="0.3">
      <c r="A17" s="3" t="s">
        <v>299</v>
      </c>
      <c r="B17" s="61">
        <v>3</v>
      </c>
      <c r="C17" s="62">
        <v>0</v>
      </c>
      <c r="D17" s="62">
        <v>0</v>
      </c>
      <c r="E17" s="61">
        <v>3</v>
      </c>
      <c r="F17" s="62">
        <v>0</v>
      </c>
      <c r="G17" s="61">
        <v>3</v>
      </c>
      <c r="H17" s="62">
        <v>0</v>
      </c>
      <c r="I17" s="61">
        <v>3</v>
      </c>
      <c r="J17" s="61">
        <v>3</v>
      </c>
      <c r="K17" s="61">
        <v>3</v>
      </c>
      <c r="L17" s="61">
        <v>3</v>
      </c>
      <c r="M17" s="61">
        <v>3</v>
      </c>
      <c r="N17" s="61">
        <v>3</v>
      </c>
      <c r="O17" s="61">
        <v>3</v>
      </c>
      <c r="P17" s="62">
        <v>0</v>
      </c>
      <c r="Q17" s="61">
        <v>3</v>
      </c>
      <c r="R17" s="61">
        <v>3</v>
      </c>
      <c r="S17" s="61">
        <v>3</v>
      </c>
      <c r="T17" s="62">
        <v>0</v>
      </c>
      <c r="U17" s="62">
        <v>0</v>
      </c>
      <c r="V17" s="62">
        <v>0</v>
      </c>
      <c r="W17" s="61">
        <v>3</v>
      </c>
      <c r="X17" s="61">
        <v>3</v>
      </c>
      <c r="Y17" s="61">
        <v>3</v>
      </c>
      <c r="Z17" s="62">
        <v>0</v>
      </c>
      <c r="AA17" s="61">
        <v>0</v>
      </c>
      <c r="AB17" s="61">
        <v>0</v>
      </c>
      <c r="AC17" s="62">
        <v>0</v>
      </c>
      <c r="AD17" s="61">
        <v>3</v>
      </c>
      <c r="AE17" s="62">
        <v>0</v>
      </c>
      <c r="AF17" s="62">
        <v>0</v>
      </c>
      <c r="AG17" s="62">
        <v>0</v>
      </c>
      <c r="AH17" s="63">
        <v>3</v>
      </c>
      <c r="AI17" s="64">
        <v>0</v>
      </c>
      <c r="AJ17" s="64">
        <v>0</v>
      </c>
      <c r="AK17" s="47">
        <f t="shared" ref="AK17" si="8">SUM(B17:AJ17)</f>
        <v>54</v>
      </c>
      <c r="AL17" s="25">
        <f t="shared" ref="AL17" si="9">(AK17/105)*100</f>
        <v>51.428571428571423</v>
      </c>
    </row>
    <row r="18" spans="1:38" x14ac:dyDescent="0.3">
      <c r="AB18" s="6"/>
    </row>
    <row r="19" spans="1:38" hidden="1" x14ac:dyDescent="0.3">
      <c r="A19" s="10" t="s">
        <v>497</v>
      </c>
    </row>
    <row r="20" spans="1:38" hidden="1" x14ac:dyDescent="0.3">
      <c r="A20" s="11" t="s">
        <v>498</v>
      </c>
    </row>
    <row r="21" spans="1:38" hidden="1" x14ac:dyDescent="0.3">
      <c r="A21" s="11" t="s">
        <v>499</v>
      </c>
    </row>
    <row r="22" spans="1:38" hidden="1" x14ac:dyDescent="0.3">
      <c r="A22" s="12"/>
    </row>
  </sheetData>
  <mergeCells count="1">
    <mergeCell ref="A1:A2"/>
  </mergeCells>
  <conditionalFormatting sqref="B3:AJ17">
    <cfRule type="colorScale" priority="3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Öppenhet och påverkan"/>
  </hyperlink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O2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O13" activeCellId="1" sqref="N13 O13"/>
    </sheetView>
  </sheetViews>
  <sheetFormatPr defaultColWidth="8.88671875" defaultRowHeight="14.4" x14ac:dyDescent="0.3"/>
  <cols>
    <col min="1" max="1" width="15.6640625" customWidth="1"/>
    <col min="2" max="13" width="13.6640625" customWidth="1"/>
    <col min="14" max="15" width="10.6640625" customWidth="1"/>
  </cols>
  <sheetData>
    <row r="1" spans="1:15" ht="16.2" thickBot="1" x14ac:dyDescent="0.35">
      <c r="A1" s="67" t="s">
        <v>528</v>
      </c>
      <c r="B1" s="55" t="s">
        <v>400</v>
      </c>
      <c r="C1" s="55"/>
      <c r="D1" s="55"/>
      <c r="E1" s="55"/>
      <c r="F1" s="56" t="s">
        <v>404</v>
      </c>
      <c r="G1" s="55"/>
      <c r="H1" s="55"/>
      <c r="I1" s="55"/>
      <c r="J1" s="56" t="s">
        <v>551</v>
      </c>
      <c r="K1" s="55"/>
      <c r="L1" s="56" t="s">
        <v>411</v>
      </c>
      <c r="M1" s="56" t="s">
        <v>412</v>
      </c>
      <c r="N1" s="60"/>
      <c r="O1" s="58"/>
    </row>
    <row r="2" spans="1:15" ht="106.2" x14ac:dyDescent="0.3">
      <c r="A2" s="68"/>
      <c r="B2" s="4" t="s">
        <v>401</v>
      </c>
      <c r="C2" s="4" t="s">
        <v>402</v>
      </c>
      <c r="D2" s="4" t="s">
        <v>403</v>
      </c>
      <c r="E2" s="4" t="s">
        <v>325</v>
      </c>
      <c r="F2" s="4" t="s">
        <v>405</v>
      </c>
      <c r="G2" s="4" t="s">
        <v>406</v>
      </c>
      <c r="H2" s="4" t="s">
        <v>472</v>
      </c>
      <c r="I2" s="4" t="s">
        <v>407</v>
      </c>
      <c r="J2" s="4" t="s">
        <v>408</v>
      </c>
      <c r="K2" s="4" t="s">
        <v>409</v>
      </c>
      <c r="L2" s="4" t="s">
        <v>552</v>
      </c>
      <c r="M2" s="59" t="s">
        <v>410</v>
      </c>
      <c r="N2" s="48" t="s">
        <v>509</v>
      </c>
      <c r="O2" s="49" t="s">
        <v>501</v>
      </c>
    </row>
    <row r="3" spans="1:15" x14ac:dyDescent="0.3">
      <c r="A3" s="9" t="s">
        <v>33</v>
      </c>
      <c r="B3" s="61">
        <v>3</v>
      </c>
      <c r="C3" s="61">
        <v>3</v>
      </c>
      <c r="D3" s="61">
        <v>3</v>
      </c>
      <c r="E3" s="61">
        <v>3</v>
      </c>
      <c r="F3" s="61">
        <v>3</v>
      </c>
      <c r="G3" s="61">
        <v>3</v>
      </c>
      <c r="H3" s="61">
        <v>3</v>
      </c>
      <c r="I3" s="61">
        <v>3</v>
      </c>
      <c r="J3" s="62">
        <v>3</v>
      </c>
      <c r="K3" s="61">
        <v>3</v>
      </c>
      <c r="L3" s="62">
        <v>3</v>
      </c>
      <c r="M3" s="63">
        <v>3</v>
      </c>
      <c r="N3" s="51">
        <f t="shared" ref="N3:N6" si="0">SUM(M3,L3,J3:K3,F3:I3,B3:E3)</f>
        <v>36</v>
      </c>
      <c r="O3" s="25">
        <f t="shared" ref="O3:O6" si="1">(N3/36)*100</f>
        <v>100</v>
      </c>
    </row>
    <row r="4" spans="1:15" x14ac:dyDescent="0.3">
      <c r="A4" s="9" t="s">
        <v>42</v>
      </c>
      <c r="B4" s="61">
        <v>3</v>
      </c>
      <c r="C4" s="61">
        <v>3</v>
      </c>
      <c r="D4" s="61">
        <v>3</v>
      </c>
      <c r="E4" s="61">
        <v>3</v>
      </c>
      <c r="F4" s="61">
        <v>3</v>
      </c>
      <c r="G4" s="61">
        <v>3</v>
      </c>
      <c r="H4" s="61">
        <v>3</v>
      </c>
      <c r="I4" s="61">
        <v>3</v>
      </c>
      <c r="J4" s="61">
        <v>3</v>
      </c>
      <c r="K4" s="61">
        <v>3</v>
      </c>
      <c r="L4" s="61">
        <v>3</v>
      </c>
      <c r="M4" s="63">
        <v>3</v>
      </c>
      <c r="N4" s="51">
        <f t="shared" si="0"/>
        <v>36</v>
      </c>
      <c r="O4" s="25">
        <f t="shared" si="1"/>
        <v>100</v>
      </c>
    </row>
    <row r="5" spans="1:15" x14ac:dyDescent="0.3">
      <c r="A5" s="9" t="s">
        <v>65</v>
      </c>
      <c r="B5" s="61">
        <v>3</v>
      </c>
      <c r="C5" s="61">
        <v>3</v>
      </c>
      <c r="D5" s="61">
        <v>3</v>
      </c>
      <c r="E5" s="61">
        <v>3</v>
      </c>
      <c r="F5" s="61">
        <v>3</v>
      </c>
      <c r="G5" s="61">
        <v>3</v>
      </c>
      <c r="H5" s="61">
        <v>3</v>
      </c>
      <c r="I5" s="61">
        <v>3</v>
      </c>
      <c r="J5" s="62">
        <v>3</v>
      </c>
      <c r="K5" s="61">
        <v>3</v>
      </c>
      <c r="L5" s="61">
        <v>3</v>
      </c>
      <c r="M5" s="63">
        <v>3</v>
      </c>
      <c r="N5" s="51">
        <f t="shared" si="0"/>
        <v>36</v>
      </c>
      <c r="O5" s="25">
        <f t="shared" si="1"/>
        <v>100</v>
      </c>
    </row>
    <row r="6" spans="1:15" x14ac:dyDescent="0.3">
      <c r="A6" s="9" t="s">
        <v>71</v>
      </c>
      <c r="B6" s="61">
        <v>3</v>
      </c>
      <c r="C6" s="62">
        <v>3</v>
      </c>
      <c r="D6" s="62">
        <v>0</v>
      </c>
      <c r="E6" s="62">
        <v>3</v>
      </c>
      <c r="F6" s="61">
        <v>3</v>
      </c>
      <c r="G6" s="61">
        <v>3</v>
      </c>
      <c r="H6" s="61">
        <v>3</v>
      </c>
      <c r="I6" s="61">
        <v>3</v>
      </c>
      <c r="J6" s="61">
        <v>3</v>
      </c>
      <c r="K6" s="62">
        <v>0</v>
      </c>
      <c r="L6" s="62">
        <v>0</v>
      </c>
      <c r="M6" s="63">
        <v>3</v>
      </c>
      <c r="N6" s="51">
        <f t="shared" si="0"/>
        <v>27</v>
      </c>
      <c r="O6" s="25">
        <f t="shared" si="1"/>
        <v>75</v>
      </c>
    </row>
    <row r="7" spans="1:15" x14ac:dyDescent="0.3">
      <c r="A7" s="9" t="s">
        <v>92</v>
      </c>
      <c r="B7" s="61">
        <v>3</v>
      </c>
      <c r="C7" s="61">
        <v>3</v>
      </c>
      <c r="D7" s="61">
        <v>3</v>
      </c>
      <c r="E7" s="61">
        <v>3</v>
      </c>
      <c r="F7" s="61">
        <v>3</v>
      </c>
      <c r="G7" s="61">
        <v>3</v>
      </c>
      <c r="H7" s="61">
        <v>3</v>
      </c>
      <c r="I7" s="61">
        <v>3</v>
      </c>
      <c r="J7" s="62">
        <v>3</v>
      </c>
      <c r="K7" s="62">
        <v>3</v>
      </c>
      <c r="L7" s="61">
        <v>3</v>
      </c>
      <c r="M7" s="63">
        <v>3</v>
      </c>
      <c r="N7" s="51">
        <f t="shared" ref="N7:N8" si="2">SUM(M7,L7,J7:K7,F7:I7,B7:E7)</f>
        <v>36</v>
      </c>
      <c r="O7" s="25">
        <f t="shared" ref="O7:O8" si="3">(N7/36)*100</f>
        <v>100</v>
      </c>
    </row>
    <row r="8" spans="1:15" x14ac:dyDescent="0.3">
      <c r="A8" s="9" t="s">
        <v>141</v>
      </c>
      <c r="B8" s="61">
        <v>3</v>
      </c>
      <c r="C8" s="61">
        <v>3</v>
      </c>
      <c r="D8" s="61">
        <v>3</v>
      </c>
      <c r="E8" s="61">
        <v>3</v>
      </c>
      <c r="F8" s="61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1">
        <v>3</v>
      </c>
      <c r="M8" s="63">
        <v>3</v>
      </c>
      <c r="N8" s="51">
        <f t="shared" si="2"/>
        <v>36</v>
      </c>
      <c r="O8" s="25">
        <f t="shared" si="3"/>
        <v>100</v>
      </c>
    </row>
    <row r="9" spans="1:15" x14ac:dyDescent="0.3">
      <c r="A9" s="9" t="s">
        <v>153</v>
      </c>
      <c r="B9" s="61">
        <v>3</v>
      </c>
      <c r="C9" s="61">
        <v>3</v>
      </c>
      <c r="D9" s="61">
        <v>3</v>
      </c>
      <c r="E9" s="61">
        <v>3</v>
      </c>
      <c r="F9" s="61">
        <v>3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2">
        <v>3</v>
      </c>
      <c r="M9" s="63">
        <v>3</v>
      </c>
      <c r="N9" s="51">
        <f t="shared" ref="N9:N14" si="4">SUM(M9,L9,J9:K9,F9:I9,B9:E9)</f>
        <v>36</v>
      </c>
      <c r="O9" s="25">
        <f t="shared" ref="O9:O14" si="5">(N9/36)*100</f>
        <v>100</v>
      </c>
    </row>
    <row r="10" spans="1:15" x14ac:dyDescent="0.3">
      <c r="A10" s="9" t="s">
        <v>159</v>
      </c>
      <c r="B10" s="61">
        <v>3</v>
      </c>
      <c r="C10" s="61">
        <v>3</v>
      </c>
      <c r="D10" s="62">
        <v>3</v>
      </c>
      <c r="E10" s="61">
        <v>3</v>
      </c>
      <c r="F10" s="61">
        <v>3</v>
      </c>
      <c r="G10" s="62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3">
        <v>3</v>
      </c>
      <c r="N10" s="51">
        <f t="shared" si="4"/>
        <v>36</v>
      </c>
      <c r="O10" s="25">
        <f t="shared" si="5"/>
        <v>100</v>
      </c>
    </row>
    <row r="11" spans="1:15" x14ac:dyDescent="0.3">
      <c r="A11" s="9" t="s">
        <v>166</v>
      </c>
      <c r="B11" s="61">
        <v>3</v>
      </c>
      <c r="C11" s="61">
        <v>3</v>
      </c>
      <c r="D11" s="62">
        <v>3</v>
      </c>
      <c r="E11" s="62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4">
        <v>3</v>
      </c>
      <c r="N11" s="51">
        <f t="shared" si="4"/>
        <v>36</v>
      </c>
      <c r="O11" s="25">
        <f t="shared" si="5"/>
        <v>100</v>
      </c>
    </row>
    <row r="12" spans="1:15" x14ac:dyDescent="0.3">
      <c r="A12" s="9" t="s">
        <v>189</v>
      </c>
      <c r="B12" s="61">
        <v>3</v>
      </c>
      <c r="C12" s="61">
        <v>3</v>
      </c>
      <c r="D12" s="62">
        <v>0</v>
      </c>
      <c r="E12" s="61">
        <v>3</v>
      </c>
      <c r="F12" s="61">
        <v>3</v>
      </c>
      <c r="G12" s="61">
        <v>3</v>
      </c>
      <c r="H12" s="61">
        <v>3</v>
      </c>
      <c r="I12" s="61">
        <v>3</v>
      </c>
      <c r="J12" s="62">
        <v>0</v>
      </c>
      <c r="K12" s="61">
        <v>3</v>
      </c>
      <c r="L12" s="61">
        <v>3</v>
      </c>
      <c r="M12" s="63">
        <v>3</v>
      </c>
      <c r="N12" s="51">
        <f t="shared" si="4"/>
        <v>30</v>
      </c>
      <c r="O12" s="25">
        <f t="shared" si="5"/>
        <v>83.333333333333343</v>
      </c>
    </row>
    <row r="13" spans="1:15" x14ac:dyDescent="0.3">
      <c r="A13" s="81" t="s">
        <v>202</v>
      </c>
      <c r="B13" s="61">
        <v>3</v>
      </c>
      <c r="C13" s="61">
        <v>3</v>
      </c>
      <c r="D13" s="61">
        <v>3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2">
        <v>0</v>
      </c>
      <c r="L13" s="61">
        <v>3</v>
      </c>
      <c r="M13" s="63">
        <v>3</v>
      </c>
      <c r="N13" s="79">
        <f t="shared" si="4"/>
        <v>33</v>
      </c>
      <c r="O13" s="80">
        <f t="shared" si="5"/>
        <v>91.666666666666657</v>
      </c>
    </row>
    <row r="14" spans="1:15" x14ac:dyDescent="0.3">
      <c r="A14" s="9" t="s">
        <v>214</v>
      </c>
      <c r="B14" s="61">
        <v>3</v>
      </c>
      <c r="C14" s="61">
        <v>3</v>
      </c>
      <c r="D14" s="62">
        <v>3</v>
      </c>
      <c r="E14" s="62">
        <v>3</v>
      </c>
      <c r="F14" s="61">
        <v>3</v>
      </c>
      <c r="G14" s="61">
        <v>3</v>
      </c>
      <c r="H14" s="61">
        <v>3</v>
      </c>
      <c r="I14" s="61">
        <v>3</v>
      </c>
      <c r="J14" s="61">
        <v>3</v>
      </c>
      <c r="K14" s="61">
        <v>3</v>
      </c>
      <c r="L14" s="62">
        <v>3</v>
      </c>
      <c r="M14" s="63">
        <v>3</v>
      </c>
      <c r="N14" s="51">
        <f t="shared" si="4"/>
        <v>36</v>
      </c>
      <c r="O14" s="25">
        <f t="shared" si="5"/>
        <v>100</v>
      </c>
    </row>
    <row r="15" spans="1:15" x14ac:dyDescent="0.3">
      <c r="A15" s="9" t="s">
        <v>236</v>
      </c>
      <c r="B15" s="61">
        <v>3</v>
      </c>
      <c r="C15" s="62">
        <v>0</v>
      </c>
      <c r="D15" s="61">
        <v>3</v>
      </c>
      <c r="E15" s="61">
        <v>3</v>
      </c>
      <c r="F15" s="61">
        <v>3</v>
      </c>
      <c r="G15" s="61">
        <v>3</v>
      </c>
      <c r="H15" s="61">
        <v>3</v>
      </c>
      <c r="I15" s="61">
        <v>3</v>
      </c>
      <c r="J15" s="62">
        <v>0</v>
      </c>
      <c r="K15" s="61">
        <v>3</v>
      </c>
      <c r="L15" s="61">
        <v>3</v>
      </c>
      <c r="M15" s="63">
        <v>3</v>
      </c>
      <c r="N15" s="51">
        <f t="shared" ref="N15:N16" si="6">SUM(M15,L15,J15:K15,F15:I15,B15:E15)</f>
        <v>30</v>
      </c>
      <c r="O15" s="25">
        <f t="shared" ref="O15:O16" si="7">(N15/36)*100</f>
        <v>83.333333333333343</v>
      </c>
    </row>
    <row r="16" spans="1:15" x14ac:dyDescent="0.3">
      <c r="A16" s="9" t="s">
        <v>271</v>
      </c>
      <c r="B16" s="61">
        <v>3</v>
      </c>
      <c r="C16" s="61">
        <v>3</v>
      </c>
      <c r="D16" s="61">
        <v>3</v>
      </c>
      <c r="E16" s="61">
        <v>3</v>
      </c>
      <c r="F16" s="61">
        <v>3</v>
      </c>
      <c r="G16" s="61">
        <v>3</v>
      </c>
      <c r="H16" s="61">
        <v>3</v>
      </c>
      <c r="I16" s="61">
        <v>3</v>
      </c>
      <c r="J16" s="62">
        <v>3</v>
      </c>
      <c r="K16" s="61">
        <v>3</v>
      </c>
      <c r="L16" s="61">
        <v>3</v>
      </c>
      <c r="M16" s="63">
        <v>3</v>
      </c>
      <c r="N16" s="51">
        <f t="shared" si="6"/>
        <v>36</v>
      </c>
      <c r="O16" s="25">
        <f t="shared" si="7"/>
        <v>100</v>
      </c>
    </row>
    <row r="17" spans="1:15" x14ac:dyDescent="0.3">
      <c r="A17" s="9" t="s">
        <v>299</v>
      </c>
      <c r="B17" s="61">
        <v>3</v>
      </c>
      <c r="C17" s="61">
        <v>3</v>
      </c>
      <c r="D17" s="61">
        <v>3</v>
      </c>
      <c r="E17" s="61">
        <v>3</v>
      </c>
      <c r="F17" s="61">
        <v>3</v>
      </c>
      <c r="G17" s="61">
        <v>3</v>
      </c>
      <c r="H17" s="61">
        <v>3</v>
      </c>
      <c r="I17" s="61">
        <v>3</v>
      </c>
      <c r="J17" s="61">
        <v>3</v>
      </c>
      <c r="K17" s="61">
        <v>3</v>
      </c>
      <c r="L17" s="62">
        <v>3</v>
      </c>
      <c r="M17" s="63">
        <v>3</v>
      </c>
      <c r="N17" s="51">
        <f t="shared" ref="N17" si="8">SUM(M17,L17,J17:K17,F17:I17,B17:E17)</f>
        <v>36</v>
      </c>
      <c r="O17" s="25">
        <f t="shared" ref="O17" si="9">(N17/36)*100</f>
        <v>100</v>
      </c>
    </row>
    <row r="20" spans="1:15" hidden="1" x14ac:dyDescent="0.3">
      <c r="A20" s="10" t="s">
        <v>497</v>
      </c>
    </row>
    <row r="21" spans="1:15" hidden="1" x14ac:dyDescent="0.3">
      <c r="A21" s="11" t="s">
        <v>498</v>
      </c>
    </row>
    <row r="22" spans="1:15" hidden="1" x14ac:dyDescent="0.3">
      <c r="A22" s="11" t="s">
        <v>499</v>
      </c>
    </row>
    <row r="23" spans="1:15" hidden="1" x14ac:dyDescent="0.3">
      <c r="A23" s="12"/>
    </row>
  </sheetData>
  <mergeCells count="1">
    <mergeCell ref="A1:A2"/>
  </mergeCells>
  <conditionalFormatting sqref="B3:M9 B11:M17">
    <cfRule type="colorScale" priority="2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conditionalFormatting sqref="B10:M10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Tillstånd och tillsyn"/>
  </hyperlink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S22"/>
  <sheetViews>
    <sheetView zoomScale="90" zoomScaleNormal="90" workbookViewId="0">
      <pane xSplit="1" ySplit="2" topLeftCell="P3" activePane="bottomRight" state="frozen"/>
      <selection activeCell="B3" activeCellId="1" sqref="F19 B3:AU292"/>
      <selection pane="topRight" activeCell="B3" activeCellId="1" sqref="F19 B3:AU292"/>
      <selection pane="bottomLeft" activeCell="B3" activeCellId="1" sqref="F19 B3:AU292"/>
      <selection pane="bottomRight" activeCell="R13" sqref="R13:S13"/>
    </sheetView>
  </sheetViews>
  <sheetFormatPr defaultColWidth="8.88671875" defaultRowHeight="14.4" x14ac:dyDescent="0.3"/>
  <cols>
    <col min="1" max="1" width="15.6640625" customWidth="1"/>
    <col min="2" max="17" width="13.6640625" customWidth="1"/>
    <col min="18" max="19" width="10.6640625" customWidth="1"/>
  </cols>
  <sheetData>
    <row r="1" spans="1:19" ht="16.2" thickBot="1" x14ac:dyDescent="0.35">
      <c r="A1" s="67" t="s">
        <v>526</v>
      </c>
      <c r="B1" s="55" t="s">
        <v>413</v>
      </c>
      <c r="C1" s="55"/>
      <c r="D1" s="55"/>
      <c r="E1" s="55"/>
      <c r="F1" s="55"/>
      <c r="G1" s="56" t="s">
        <v>416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60"/>
      <c r="S1" s="58"/>
    </row>
    <row r="2" spans="1:19" ht="171.75" customHeight="1" x14ac:dyDescent="0.3">
      <c r="A2" s="68"/>
      <c r="B2" s="37" t="s">
        <v>414</v>
      </c>
      <c r="C2" s="37" t="s">
        <v>473</v>
      </c>
      <c r="D2" s="37" t="s">
        <v>415</v>
      </c>
      <c r="E2" s="37" t="s">
        <v>553</v>
      </c>
      <c r="F2" s="39" t="s">
        <v>474</v>
      </c>
      <c r="G2" s="37" t="s">
        <v>417</v>
      </c>
      <c r="H2" s="37" t="s">
        <v>418</v>
      </c>
      <c r="I2" s="37" t="s">
        <v>554</v>
      </c>
      <c r="J2" s="37" t="s">
        <v>419</v>
      </c>
      <c r="K2" s="37" t="s">
        <v>555</v>
      </c>
      <c r="L2" s="37" t="s">
        <v>420</v>
      </c>
      <c r="M2" s="37" t="s">
        <v>325</v>
      </c>
      <c r="N2" s="37" t="s">
        <v>475</v>
      </c>
      <c r="O2" s="35" t="s">
        <v>421</v>
      </c>
      <c r="P2" s="35" t="s">
        <v>476</v>
      </c>
      <c r="Q2" s="36" t="s">
        <v>477</v>
      </c>
      <c r="R2" s="48" t="s">
        <v>504</v>
      </c>
      <c r="S2" s="49" t="s">
        <v>501</v>
      </c>
    </row>
    <row r="3" spans="1:19" x14ac:dyDescent="0.3">
      <c r="A3" s="9" t="s">
        <v>33</v>
      </c>
      <c r="B3" s="61">
        <v>3</v>
      </c>
      <c r="C3" s="61">
        <v>3</v>
      </c>
      <c r="D3" s="61">
        <v>3</v>
      </c>
      <c r="E3" s="61">
        <v>3</v>
      </c>
      <c r="F3" s="62">
        <v>0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2">
        <v>3</v>
      </c>
      <c r="O3" s="62">
        <v>3</v>
      </c>
      <c r="P3" s="62">
        <v>3</v>
      </c>
      <c r="Q3" s="64">
        <v>3</v>
      </c>
      <c r="R3" s="51">
        <f t="shared" ref="R3:R6" si="0">SUM(G3:Q3,B3:F3)</f>
        <v>45</v>
      </c>
      <c r="S3" s="25">
        <f t="shared" ref="S3:S6" si="1">(R3/48)*100</f>
        <v>93.75</v>
      </c>
    </row>
    <row r="4" spans="1:19" x14ac:dyDescent="0.3">
      <c r="A4" s="9" t="s">
        <v>42</v>
      </c>
      <c r="B4" s="61">
        <v>3</v>
      </c>
      <c r="C4" s="62">
        <v>3</v>
      </c>
      <c r="D4" s="61">
        <v>3</v>
      </c>
      <c r="E4" s="61">
        <v>3</v>
      </c>
      <c r="F4" s="62">
        <v>3</v>
      </c>
      <c r="G4" s="61">
        <v>3</v>
      </c>
      <c r="H4" s="61">
        <v>3</v>
      </c>
      <c r="I4" s="61">
        <v>3</v>
      </c>
      <c r="J4" s="61">
        <v>3</v>
      </c>
      <c r="K4" s="61">
        <v>3</v>
      </c>
      <c r="L4" s="61">
        <v>3</v>
      </c>
      <c r="M4" s="61">
        <v>3</v>
      </c>
      <c r="N4" s="62">
        <v>3</v>
      </c>
      <c r="O4" s="62">
        <v>3</v>
      </c>
      <c r="P4" s="62">
        <v>3</v>
      </c>
      <c r="Q4" s="64">
        <v>3</v>
      </c>
      <c r="R4" s="51">
        <f t="shared" si="0"/>
        <v>48</v>
      </c>
      <c r="S4" s="25">
        <f t="shared" si="1"/>
        <v>100</v>
      </c>
    </row>
    <row r="5" spans="1:19" x14ac:dyDescent="0.3">
      <c r="A5" s="9" t="s">
        <v>65</v>
      </c>
      <c r="B5" s="61">
        <v>3</v>
      </c>
      <c r="C5" s="61">
        <v>3</v>
      </c>
      <c r="D5" s="61">
        <v>3</v>
      </c>
      <c r="E5" s="61">
        <v>3</v>
      </c>
      <c r="F5" s="62">
        <v>0</v>
      </c>
      <c r="G5" s="61">
        <v>3</v>
      </c>
      <c r="H5" s="61">
        <v>3</v>
      </c>
      <c r="I5" s="61">
        <v>3</v>
      </c>
      <c r="J5" s="61">
        <v>3</v>
      </c>
      <c r="K5" s="61">
        <v>3</v>
      </c>
      <c r="L5" s="61">
        <v>3</v>
      </c>
      <c r="M5" s="61">
        <v>3</v>
      </c>
      <c r="N5" s="62">
        <v>0</v>
      </c>
      <c r="O5" s="62">
        <v>0</v>
      </c>
      <c r="P5" s="62">
        <v>3</v>
      </c>
      <c r="Q5" s="64">
        <v>3</v>
      </c>
      <c r="R5" s="51">
        <f t="shared" si="0"/>
        <v>39</v>
      </c>
      <c r="S5" s="25">
        <f t="shared" si="1"/>
        <v>81.25</v>
      </c>
    </row>
    <row r="6" spans="1:19" x14ac:dyDescent="0.3">
      <c r="A6" s="9" t="s">
        <v>71</v>
      </c>
      <c r="B6" s="61">
        <v>3</v>
      </c>
      <c r="C6" s="61">
        <v>3</v>
      </c>
      <c r="D6" s="61">
        <v>3</v>
      </c>
      <c r="E6" s="61">
        <v>3</v>
      </c>
      <c r="F6" s="62">
        <v>0</v>
      </c>
      <c r="G6" s="61">
        <v>3</v>
      </c>
      <c r="H6" s="61">
        <v>3</v>
      </c>
      <c r="I6" s="62">
        <v>3</v>
      </c>
      <c r="J6" s="61">
        <v>3</v>
      </c>
      <c r="K6" s="62">
        <v>3</v>
      </c>
      <c r="L6" s="61">
        <v>3</v>
      </c>
      <c r="M6" s="61">
        <v>3</v>
      </c>
      <c r="N6" s="61">
        <v>3</v>
      </c>
      <c r="O6" s="62">
        <v>0</v>
      </c>
      <c r="P6" s="62">
        <v>3</v>
      </c>
      <c r="Q6" s="64">
        <v>3</v>
      </c>
      <c r="R6" s="51">
        <f t="shared" si="0"/>
        <v>42</v>
      </c>
      <c r="S6" s="25">
        <f t="shared" si="1"/>
        <v>87.5</v>
      </c>
    </row>
    <row r="7" spans="1:19" x14ac:dyDescent="0.3">
      <c r="A7" s="9" t="s">
        <v>92</v>
      </c>
      <c r="B7" s="61">
        <v>3</v>
      </c>
      <c r="C7" s="61">
        <v>3</v>
      </c>
      <c r="D7" s="61">
        <v>3</v>
      </c>
      <c r="E7" s="61">
        <v>3</v>
      </c>
      <c r="F7" s="62">
        <v>0</v>
      </c>
      <c r="G7" s="61">
        <v>3</v>
      </c>
      <c r="H7" s="61">
        <v>3</v>
      </c>
      <c r="I7" s="61">
        <v>3</v>
      </c>
      <c r="J7" s="61">
        <v>3</v>
      </c>
      <c r="K7" s="61">
        <v>3</v>
      </c>
      <c r="L7" s="61">
        <v>3</v>
      </c>
      <c r="M7" s="61">
        <v>3</v>
      </c>
      <c r="N7" s="62">
        <v>0</v>
      </c>
      <c r="O7" s="62">
        <v>0</v>
      </c>
      <c r="P7" s="62">
        <v>3</v>
      </c>
      <c r="Q7" s="64">
        <v>3</v>
      </c>
      <c r="R7" s="51">
        <f t="shared" ref="R7:R8" si="2">SUM(G7:Q7,B7:F7)</f>
        <v>39</v>
      </c>
      <c r="S7" s="25">
        <f t="shared" ref="S7:S8" si="3">(R7/48)*100</f>
        <v>81.25</v>
      </c>
    </row>
    <row r="8" spans="1:19" x14ac:dyDescent="0.3">
      <c r="A8" s="9" t="s">
        <v>141</v>
      </c>
      <c r="B8" s="61">
        <v>3</v>
      </c>
      <c r="C8" s="62">
        <v>3</v>
      </c>
      <c r="D8" s="61">
        <v>3</v>
      </c>
      <c r="E8" s="61">
        <v>3</v>
      </c>
      <c r="F8" s="62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1">
        <v>3</v>
      </c>
      <c r="M8" s="61">
        <v>3</v>
      </c>
      <c r="N8" s="62">
        <v>0</v>
      </c>
      <c r="O8" s="62">
        <v>0</v>
      </c>
      <c r="P8" s="62">
        <v>3</v>
      </c>
      <c r="Q8" s="64">
        <v>3</v>
      </c>
      <c r="R8" s="51">
        <f t="shared" si="2"/>
        <v>42</v>
      </c>
      <c r="S8" s="25">
        <f t="shared" si="3"/>
        <v>87.5</v>
      </c>
    </row>
    <row r="9" spans="1:19" x14ac:dyDescent="0.3">
      <c r="A9" s="9" t="s">
        <v>153</v>
      </c>
      <c r="B9" s="61">
        <v>3</v>
      </c>
      <c r="C9" s="61">
        <v>3</v>
      </c>
      <c r="D9" s="61">
        <v>3</v>
      </c>
      <c r="E9" s="61">
        <v>3</v>
      </c>
      <c r="F9" s="62">
        <v>3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2">
        <v>0</v>
      </c>
      <c r="O9" s="62">
        <v>0</v>
      </c>
      <c r="P9" s="62">
        <v>3</v>
      </c>
      <c r="Q9" s="64">
        <v>3</v>
      </c>
      <c r="R9" s="51">
        <f t="shared" ref="R9:R14" si="4">SUM(G9:Q9,B9:F9)</f>
        <v>42</v>
      </c>
      <c r="S9" s="25">
        <f t="shared" ref="S9:S14" si="5">(R9/48)*100</f>
        <v>87.5</v>
      </c>
    </row>
    <row r="10" spans="1:19" x14ac:dyDescent="0.3">
      <c r="A10" s="9" t="s">
        <v>159</v>
      </c>
      <c r="B10" s="61">
        <v>3</v>
      </c>
      <c r="C10" s="61">
        <v>3</v>
      </c>
      <c r="D10" s="61">
        <v>3</v>
      </c>
      <c r="E10" s="62">
        <v>3</v>
      </c>
      <c r="F10" s="62">
        <v>0</v>
      </c>
      <c r="G10" s="61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2">
        <v>0</v>
      </c>
      <c r="O10" s="62">
        <v>0</v>
      </c>
      <c r="P10" s="62">
        <v>0</v>
      </c>
      <c r="Q10" s="64">
        <v>3</v>
      </c>
      <c r="R10" s="51">
        <f t="shared" si="4"/>
        <v>36</v>
      </c>
      <c r="S10" s="25">
        <f t="shared" si="5"/>
        <v>75</v>
      </c>
    </row>
    <row r="11" spans="1:19" x14ac:dyDescent="0.3">
      <c r="A11" s="9" t="s">
        <v>166</v>
      </c>
      <c r="B11" s="61">
        <v>3</v>
      </c>
      <c r="C11" s="61">
        <v>3</v>
      </c>
      <c r="D11" s="61">
        <v>3</v>
      </c>
      <c r="E11" s="61">
        <v>3</v>
      </c>
      <c r="F11" s="62">
        <v>0</v>
      </c>
      <c r="G11" s="61">
        <v>3</v>
      </c>
      <c r="H11" s="61">
        <v>3</v>
      </c>
      <c r="I11" s="62">
        <v>3</v>
      </c>
      <c r="J11" s="61">
        <v>3</v>
      </c>
      <c r="K11" s="61">
        <v>3</v>
      </c>
      <c r="L11" s="62">
        <v>3</v>
      </c>
      <c r="M11" s="62">
        <v>3</v>
      </c>
      <c r="N11" s="62">
        <v>3</v>
      </c>
      <c r="O11" s="62">
        <v>0</v>
      </c>
      <c r="P11" s="62">
        <v>3</v>
      </c>
      <c r="Q11" s="64">
        <v>3</v>
      </c>
      <c r="R11" s="51">
        <f t="shared" si="4"/>
        <v>42</v>
      </c>
      <c r="S11" s="25">
        <f t="shared" si="5"/>
        <v>87.5</v>
      </c>
    </row>
    <row r="12" spans="1:19" x14ac:dyDescent="0.3">
      <c r="A12" s="9" t="s">
        <v>189</v>
      </c>
      <c r="B12" s="62">
        <v>0</v>
      </c>
      <c r="C12" s="62">
        <v>3</v>
      </c>
      <c r="D12" s="62">
        <v>0</v>
      </c>
      <c r="E12" s="61">
        <v>3</v>
      </c>
      <c r="F12" s="62">
        <v>0</v>
      </c>
      <c r="G12" s="61">
        <v>3</v>
      </c>
      <c r="H12" s="61">
        <v>3</v>
      </c>
      <c r="I12" s="61">
        <v>3</v>
      </c>
      <c r="J12" s="61">
        <v>3</v>
      </c>
      <c r="K12" s="61">
        <v>3</v>
      </c>
      <c r="L12" s="61">
        <v>3</v>
      </c>
      <c r="M12" s="61">
        <v>3</v>
      </c>
      <c r="N12" s="62">
        <v>0</v>
      </c>
      <c r="O12" s="62">
        <v>0</v>
      </c>
      <c r="P12" s="62">
        <v>0</v>
      </c>
      <c r="Q12" s="64">
        <v>3</v>
      </c>
      <c r="R12" s="51">
        <f t="shared" si="4"/>
        <v>30</v>
      </c>
      <c r="S12" s="25">
        <f t="shared" si="5"/>
        <v>62.5</v>
      </c>
    </row>
    <row r="13" spans="1:19" x14ac:dyDescent="0.3">
      <c r="A13" s="81" t="s">
        <v>202</v>
      </c>
      <c r="B13" s="61">
        <v>3</v>
      </c>
      <c r="C13" s="62">
        <v>3</v>
      </c>
      <c r="D13" s="61">
        <v>3</v>
      </c>
      <c r="E13" s="61">
        <v>3</v>
      </c>
      <c r="F13" s="62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2">
        <v>0</v>
      </c>
      <c r="O13" s="62">
        <v>0</v>
      </c>
      <c r="P13" s="62">
        <v>0</v>
      </c>
      <c r="Q13" s="64">
        <v>3</v>
      </c>
      <c r="R13" s="79">
        <f t="shared" si="4"/>
        <v>39</v>
      </c>
      <c r="S13" s="80">
        <f t="shared" si="5"/>
        <v>81.25</v>
      </c>
    </row>
    <row r="14" spans="1:19" x14ac:dyDescent="0.3">
      <c r="A14" s="9" t="s">
        <v>214</v>
      </c>
      <c r="B14" s="61">
        <v>3</v>
      </c>
      <c r="C14" s="62">
        <v>3</v>
      </c>
      <c r="D14" s="62">
        <v>0</v>
      </c>
      <c r="E14" s="61">
        <v>3</v>
      </c>
      <c r="F14" s="62">
        <v>0</v>
      </c>
      <c r="G14" s="61">
        <v>3</v>
      </c>
      <c r="H14" s="61">
        <v>3</v>
      </c>
      <c r="I14" s="61">
        <v>3</v>
      </c>
      <c r="J14" s="61">
        <v>3</v>
      </c>
      <c r="K14" s="61">
        <v>3</v>
      </c>
      <c r="L14" s="61">
        <v>3</v>
      </c>
      <c r="M14" s="61">
        <v>3</v>
      </c>
      <c r="N14" s="62">
        <v>0</v>
      </c>
      <c r="O14" s="62">
        <v>0</v>
      </c>
      <c r="P14" s="62">
        <v>3</v>
      </c>
      <c r="Q14" s="64">
        <v>3</v>
      </c>
      <c r="R14" s="51">
        <f t="shared" si="4"/>
        <v>36</v>
      </c>
      <c r="S14" s="25">
        <f t="shared" si="5"/>
        <v>75</v>
      </c>
    </row>
    <row r="15" spans="1:19" x14ac:dyDescent="0.3">
      <c r="A15" s="9" t="s">
        <v>236</v>
      </c>
      <c r="B15" s="61">
        <v>3</v>
      </c>
      <c r="C15" s="61">
        <v>3</v>
      </c>
      <c r="D15" s="61">
        <v>3</v>
      </c>
      <c r="E15" s="61">
        <v>3</v>
      </c>
      <c r="F15" s="62">
        <v>0</v>
      </c>
      <c r="G15" s="61">
        <v>3</v>
      </c>
      <c r="H15" s="61">
        <v>3</v>
      </c>
      <c r="I15" s="61">
        <v>3</v>
      </c>
      <c r="J15" s="61">
        <v>3</v>
      </c>
      <c r="K15" s="61">
        <v>3</v>
      </c>
      <c r="L15" s="61">
        <v>3</v>
      </c>
      <c r="M15" s="61">
        <v>3</v>
      </c>
      <c r="N15" s="62">
        <v>0</v>
      </c>
      <c r="O15" s="62">
        <v>0</v>
      </c>
      <c r="P15" s="62">
        <v>3</v>
      </c>
      <c r="Q15" s="64">
        <v>3</v>
      </c>
      <c r="R15" s="51">
        <f t="shared" ref="R15:R16" si="6">SUM(G15:Q15,B15:F15)</f>
        <v>39</v>
      </c>
      <c r="S15" s="25">
        <f t="shared" ref="S15:S16" si="7">(R15/48)*100</f>
        <v>81.25</v>
      </c>
    </row>
    <row r="16" spans="1:19" x14ac:dyDescent="0.3">
      <c r="A16" s="9" t="s">
        <v>271</v>
      </c>
      <c r="B16" s="61">
        <v>3</v>
      </c>
      <c r="C16" s="61">
        <v>3</v>
      </c>
      <c r="D16" s="61">
        <v>3</v>
      </c>
      <c r="E16" s="61">
        <v>3</v>
      </c>
      <c r="F16" s="62">
        <v>0</v>
      </c>
      <c r="G16" s="61">
        <v>3</v>
      </c>
      <c r="H16" s="61">
        <v>3</v>
      </c>
      <c r="I16" s="61">
        <v>3</v>
      </c>
      <c r="J16" s="61">
        <v>3</v>
      </c>
      <c r="K16" s="61">
        <v>3</v>
      </c>
      <c r="L16" s="61">
        <v>3</v>
      </c>
      <c r="M16" s="61">
        <v>3</v>
      </c>
      <c r="N16" s="62">
        <v>0</v>
      </c>
      <c r="O16" s="62">
        <v>0</v>
      </c>
      <c r="P16" s="62">
        <v>0</v>
      </c>
      <c r="Q16" s="64">
        <v>3</v>
      </c>
      <c r="R16" s="51">
        <f t="shared" si="6"/>
        <v>36</v>
      </c>
      <c r="S16" s="25">
        <f t="shared" si="7"/>
        <v>75</v>
      </c>
    </row>
    <row r="17" spans="1:19" x14ac:dyDescent="0.3">
      <c r="A17" s="9" t="s">
        <v>299</v>
      </c>
      <c r="B17" s="61">
        <v>3</v>
      </c>
      <c r="C17" s="61">
        <v>3</v>
      </c>
      <c r="D17" s="62">
        <v>0</v>
      </c>
      <c r="E17" s="61">
        <v>3</v>
      </c>
      <c r="F17" s="62">
        <v>0</v>
      </c>
      <c r="G17" s="61">
        <v>3</v>
      </c>
      <c r="H17" s="62">
        <v>0</v>
      </c>
      <c r="I17" s="61">
        <v>3</v>
      </c>
      <c r="J17" s="61">
        <v>3</v>
      </c>
      <c r="K17" s="61">
        <v>3</v>
      </c>
      <c r="L17" s="61">
        <v>3</v>
      </c>
      <c r="M17" s="61">
        <v>3</v>
      </c>
      <c r="N17" s="62">
        <v>0</v>
      </c>
      <c r="O17" s="62">
        <v>0</v>
      </c>
      <c r="P17" s="62">
        <v>0</v>
      </c>
      <c r="Q17" s="64">
        <v>3</v>
      </c>
      <c r="R17" s="51">
        <f t="shared" ref="R17" si="8">SUM(G17:Q17,B17:F17)</f>
        <v>30</v>
      </c>
      <c r="S17" s="25">
        <f t="shared" ref="S17" si="9">(R17/48)*100</f>
        <v>62.5</v>
      </c>
    </row>
    <row r="19" spans="1:19" hidden="1" x14ac:dyDescent="0.3">
      <c r="A19" s="10" t="s">
        <v>497</v>
      </c>
    </row>
    <row r="20" spans="1:19" hidden="1" x14ac:dyDescent="0.3">
      <c r="A20" s="11" t="s">
        <v>498</v>
      </c>
    </row>
    <row r="21" spans="1:19" hidden="1" x14ac:dyDescent="0.3">
      <c r="A21" s="11" t="s">
        <v>499</v>
      </c>
    </row>
    <row r="22" spans="1:19" hidden="1" x14ac:dyDescent="0.3">
      <c r="A22" s="12"/>
    </row>
  </sheetData>
  <mergeCells count="1">
    <mergeCell ref="A1:A2"/>
  </mergeCells>
  <conditionalFormatting sqref="B3:Q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display="Ideell sektor"/>
  </hyperlink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AW22"/>
  <sheetViews>
    <sheetView zoomScale="90" zoomScaleNormal="90" zoomScalePageLayoutView="125" workbookViewId="0">
      <pane xSplit="1" ySplit="2" topLeftCell="AO3" activePane="bottomRight" state="frozen"/>
      <selection activeCell="B3" activeCellId="1" sqref="F19 B3:AU292"/>
      <selection pane="topRight" activeCell="B3" activeCellId="1" sqref="F19 B3:AU292"/>
      <selection pane="bottomLeft" activeCell="B3" activeCellId="1" sqref="F19 B3:AU292"/>
      <selection pane="bottomRight" activeCell="AV13" sqref="AV13:AW13"/>
    </sheetView>
  </sheetViews>
  <sheetFormatPr defaultColWidth="8.88671875" defaultRowHeight="14.4" x14ac:dyDescent="0.3"/>
  <cols>
    <col min="1" max="1" width="15.6640625" customWidth="1"/>
    <col min="2" max="47" width="13.6640625" customWidth="1"/>
    <col min="48" max="49" width="10.6640625" customWidth="1"/>
  </cols>
  <sheetData>
    <row r="1" spans="1:49" ht="15" thickBot="1" x14ac:dyDescent="0.35">
      <c r="A1" s="70" t="s">
        <v>522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6"/>
      <c r="AW1" s="45"/>
    </row>
    <row r="2" spans="1:49" ht="62.25" customHeight="1" x14ac:dyDescent="0.3">
      <c r="A2" s="68"/>
      <c r="B2" s="35" t="s">
        <v>479</v>
      </c>
      <c r="C2" s="35" t="s">
        <v>480</v>
      </c>
      <c r="D2" s="35" t="s">
        <v>481</v>
      </c>
      <c r="E2" s="35" t="s">
        <v>482</v>
      </c>
      <c r="F2" s="35" t="s">
        <v>483</v>
      </c>
      <c r="G2" s="35" t="s">
        <v>484</v>
      </c>
      <c r="H2" s="35" t="s">
        <v>485</v>
      </c>
      <c r="I2" s="35" t="s">
        <v>486</v>
      </c>
      <c r="J2" s="35" t="s">
        <v>487</v>
      </c>
      <c r="K2" s="35" t="s">
        <v>488</v>
      </c>
      <c r="L2" s="35" t="s">
        <v>489</v>
      </c>
      <c r="M2" s="35" t="s">
        <v>490</v>
      </c>
      <c r="N2" s="35" t="s">
        <v>491</v>
      </c>
      <c r="O2" s="35" t="s">
        <v>492</v>
      </c>
      <c r="P2" s="35" t="s">
        <v>493</v>
      </c>
      <c r="Q2" s="35" t="s">
        <v>494</v>
      </c>
      <c r="R2" s="35" t="s">
        <v>495</v>
      </c>
      <c r="S2" s="35" t="s">
        <v>496</v>
      </c>
      <c r="T2" s="35" t="s">
        <v>478</v>
      </c>
      <c r="U2" s="35" t="s">
        <v>556</v>
      </c>
      <c r="V2" s="35" t="s">
        <v>557</v>
      </c>
      <c r="W2" s="35" t="s">
        <v>558</v>
      </c>
      <c r="X2" s="35" t="s">
        <v>559</v>
      </c>
      <c r="Y2" s="35" t="s">
        <v>560</v>
      </c>
      <c r="Z2" s="35" t="s">
        <v>561</v>
      </c>
      <c r="AA2" s="35" t="s">
        <v>562</v>
      </c>
      <c r="AB2" s="35" t="s">
        <v>563</v>
      </c>
      <c r="AC2" s="35" t="s">
        <v>564</v>
      </c>
      <c r="AD2" s="35" t="s">
        <v>565</v>
      </c>
      <c r="AE2" s="35" t="s">
        <v>566</v>
      </c>
      <c r="AF2" s="35" t="s">
        <v>567</v>
      </c>
      <c r="AG2" s="35" t="s">
        <v>568</v>
      </c>
      <c r="AH2" s="35" t="s">
        <v>569</v>
      </c>
      <c r="AI2" s="35" t="s">
        <v>570</v>
      </c>
      <c r="AJ2" s="35" t="s">
        <v>571</v>
      </c>
      <c r="AK2" s="35" t="s">
        <v>572</v>
      </c>
      <c r="AL2" s="35" t="s">
        <v>573</v>
      </c>
      <c r="AM2" s="35" t="s">
        <v>574</v>
      </c>
      <c r="AN2" s="35" t="s">
        <v>575</v>
      </c>
      <c r="AO2" s="35" t="s">
        <v>576</v>
      </c>
      <c r="AP2" s="35" t="s">
        <v>577</v>
      </c>
      <c r="AQ2" s="35" t="s">
        <v>578</v>
      </c>
      <c r="AR2" s="35" t="s">
        <v>579</v>
      </c>
      <c r="AS2" s="35" t="s">
        <v>580</v>
      </c>
      <c r="AT2" s="35" t="s">
        <v>581</v>
      </c>
      <c r="AU2" s="36" t="s">
        <v>582</v>
      </c>
      <c r="AV2" s="48" t="s">
        <v>583</v>
      </c>
      <c r="AW2" s="49" t="s">
        <v>501</v>
      </c>
    </row>
    <row r="3" spans="1:49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1">
        <v>3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1">
        <v>3</v>
      </c>
      <c r="S3" s="61">
        <v>3</v>
      </c>
      <c r="T3" s="61">
        <v>3</v>
      </c>
      <c r="U3" s="61">
        <v>0</v>
      </c>
      <c r="V3" s="61">
        <v>3</v>
      </c>
      <c r="W3" s="61">
        <v>3</v>
      </c>
      <c r="X3" s="61">
        <v>0</v>
      </c>
      <c r="Y3" s="61">
        <v>0</v>
      </c>
      <c r="Z3" s="61">
        <v>0</v>
      </c>
      <c r="AA3" s="61">
        <v>0</v>
      </c>
      <c r="AB3" s="61">
        <v>0</v>
      </c>
      <c r="AC3" s="61">
        <v>3</v>
      </c>
      <c r="AD3" s="61">
        <v>3</v>
      </c>
      <c r="AE3" s="61">
        <v>0</v>
      </c>
      <c r="AF3" s="61">
        <v>0</v>
      </c>
      <c r="AG3" s="61">
        <v>0</v>
      </c>
      <c r="AH3" s="61">
        <v>0</v>
      </c>
      <c r="AI3" s="61">
        <v>0</v>
      </c>
      <c r="AJ3" s="61">
        <v>0</v>
      </c>
      <c r="AK3" s="61">
        <v>3</v>
      </c>
      <c r="AL3" s="61">
        <v>3</v>
      </c>
      <c r="AM3" s="61">
        <v>0</v>
      </c>
      <c r="AN3" s="61">
        <v>0</v>
      </c>
      <c r="AO3" s="61">
        <v>3</v>
      </c>
      <c r="AP3" s="61">
        <v>0</v>
      </c>
      <c r="AQ3" s="61">
        <v>0</v>
      </c>
      <c r="AR3" s="61">
        <v>0</v>
      </c>
      <c r="AS3" s="61">
        <v>3</v>
      </c>
      <c r="AT3" s="61">
        <v>0</v>
      </c>
      <c r="AU3" s="63">
        <v>3</v>
      </c>
      <c r="AV3" s="51">
        <f t="shared" ref="AV3:AV6" si="0">SUM(B3:AU3)</f>
        <v>84</v>
      </c>
      <c r="AW3" s="25">
        <f t="shared" ref="AW3:AW6" si="1">(AV3/138)*100</f>
        <v>60.869565217391312</v>
      </c>
    </row>
    <row r="4" spans="1:49" x14ac:dyDescent="0.3">
      <c r="A4" s="3" t="s">
        <v>42</v>
      </c>
      <c r="B4" s="61">
        <v>0</v>
      </c>
      <c r="C4" s="61">
        <v>3</v>
      </c>
      <c r="D4" s="61">
        <v>3</v>
      </c>
      <c r="E4" s="61">
        <v>0</v>
      </c>
      <c r="F4" s="61">
        <v>0</v>
      </c>
      <c r="G4" s="61">
        <v>3</v>
      </c>
      <c r="H4" s="61">
        <v>0</v>
      </c>
      <c r="I4" s="61">
        <v>3</v>
      </c>
      <c r="J4" s="61">
        <v>3</v>
      </c>
      <c r="K4" s="61">
        <v>3</v>
      </c>
      <c r="L4" s="61">
        <v>0</v>
      </c>
      <c r="M4" s="61">
        <v>3</v>
      </c>
      <c r="N4" s="61">
        <v>3</v>
      </c>
      <c r="O4" s="61">
        <v>0</v>
      </c>
      <c r="P4" s="61">
        <v>3</v>
      </c>
      <c r="Q4" s="61">
        <v>0</v>
      </c>
      <c r="R4" s="61">
        <v>0</v>
      </c>
      <c r="S4" s="61">
        <v>0</v>
      </c>
      <c r="T4" s="61">
        <v>3</v>
      </c>
      <c r="U4" s="61">
        <v>3</v>
      </c>
      <c r="V4" s="61">
        <v>0</v>
      </c>
      <c r="W4" s="61">
        <v>0</v>
      </c>
      <c r="X4" s="61">
        <v>3</v>
      </c>
      <c r="Y4" s="61">
        <v>0</v>
      </c>
      <c r="Z4" s="61">
        <v>0</v>
      </c>
      <c r="AA4" s="61">
        <v>0</v>
      </c>
      <c r="AB4" s="61">
        <v>0</v>
      </c>
      <c r="AC4" s="61">
        <v>3</v>
      </c>
      <c r="AD4" s="61">
        <v>3</v>
      </c>
      <c r="AE4" s="61">
        <v>3</v>
      </c>
      <c r="AF4" s="61">
        <v>0</v>
      </c>
      <c r="AG4" s="61">
        <v>3</v>
      </c>
      <c r="AH4" s="61">
        <v>0</v>
      </c>
      <c r="AI4" s="61">
        <v>3</v>
      </c>
      <c r="AJ4" s="61">
        <v>0</v>
      </c>
      <c r="AK4" s="61">
        <v>0</v>
      </c>
      <c r="AL4" s="61">
        <v>3</v>
      </c>
      <c r="AM4" s="61">
        <v>3</v>
      </c>
      <c r="AN4" s="61">
        <v>3</v>
      </c>
      <c r="AO4" s="61">
        <v>3</v>
      </c>
      <c r="AP4" s="61">
        <v>0</v>
      </c>
      <c r="AQ4" s="61">
        <v>0</v>
      </c>
      <c r="AR4" s="61">
        <v>3</v>
      </c>
      <c r="AS4" s="61">
        <v>3</v>
      </c>
      <c r="AT4" s="61">
        <v>0</v>
      </c>
      <c r="AU4" s="63">
        <v>0</v>
      </c>
      <c r="AV4" s="51">
        <f t="shared" si="0"/>
        <v>69</v>
      </c>
      <c r="AW4" s="25">
        <f t="shared" si="1"/>
        <v>50</v>
      </c>
    </row>
    <row r="5" spans="1:49" x14ac:dyDescent="0.3">
      <c r="A5" s="3" t="s">
        <v>65</v>
      </c>
      <c r="B5" s="61">
        <v>3</v>
      </c>
      <c r="C5" s="61">
        <v>3</v>
      </c>
      <c r="D5" s="61">
        <v>3</v>
      </c>
      <c r="E5" s="61">
        <v>0</v>
      </c>
      <c r="F5" s="61">
        <v>0</v>
      </c>
      <c r="G5" s="61">
        <v>3</v>
      </c>
      <c r="H5" s="61">
        <v>0</v>
      </c>
      <c r="I5" s="61">
        <v>0</v>
      </c>
      <c r="J5" s="61">
        <v>3</v>
      </c>
      <c r="K5" s="61">
        <v>3</v>
      </c>
      <c r="L5" s="61">
        <v>3</v>
      </c>
      <c r="M5" s="61">
        <v>3</v>
      </c>
      <c r="N5" s="61">
        <v>3</v>
      </c>
      <c r="O5" s="61">
        <v>3</v>
      </c>
      <c r="P5" s="61">
        <v>3</v>
      </c>
      <c r="Q5" s="61">
        <v>0</v>
      </c>
      <c r="R5" s="61">
        <v>0</v>
      </c>
      <c r="S5" s="61">
        <v>3</v>
      </c>
      <c r="T5" s="61">
        <v>3</v>
      </c>
      <c r="U5" s="61">
        <v>3</v>
      </c>
      <c r="V5" s="61">
        <v>3</v>
      </c>
      <c r="W5" s="61">
        <v>0</v>
      </c>
      <c r="X5" s="61">
        <v>3</v>
      </c>
      <c r="Y5" s="61">
        <v>0</v>
      </c>
      <c r="Z5" s="61">
        <v>0</v>
      </c>
      <c r="AA5" s="61">
        <v>0</v>
      </c>
      <c r="AB5" s="61">
        <v>0</v>
      </c>
      <c r="AC5" s="61">
        <v>3</v>
      </c>
      <c r="AD5" s="61">
        <v>0</v>
      </c>
      <c r="AE5" s="61">
        <v>3</v>
      </c>
      <c r="AF5" s="61">
        <v>0</v>
      </c>
      <c r="AG5" s="61">
        <v>3</v>
      </c>
      <c r="AH5" s="61">
        <v>0</v>
      </c>
      <c r="AI5" s="61">
        <v>0</v>
      </c>
      <c r="AJ5" s="61">
        <v>3</v>
      </c>
      <c r="AK5" s="61">
        <v>3</v>
      </c>
      <c r="AL5" s="61">
        <v>3</v>
      </c>
      <c r="AM5" s="61">
        <v>0</v>
      </c>
      <c r="AN5" s="61">
        <v>3</v>
      </c>
      <c r="AO5" s="61">
        <v>3</v>
      </c>
      <c r="AP5" s="61">
        <v>0</v>
      </c>
      <c r="AQ5" s="61">
        <v>0</v>
      </c>
      <c r="AR5" s="61">
        <v>0</v>
      </c>
      <c r="AS5" s="61">
        <v>0</v>
      </c>
      <c r="AT5" s="61">
        <v>0</v>
      </c>
      <c r="AU5" s="63">
        <v>3</v>
      </c>
      <c r="AV5" s="51">
        <f t="shared" si="0"/>
        <v>75</v>
      </c>
      <c r="AW5" s="25">
        <f t="shared" si="1"/>
        <v>54.347826086956516</v>
      </c>
    </row>
    <row r="6" spans="1:49" x14ac:dyDescent="0.3">
      <c r="A6" s="3" t="s">
        <v>71</v>
      </c>
      <c r="B6" s="61">
        <v>3</v>
      </c>
      <c r="C6" s="61">
        <v>3</v>
      </c>
      <c r="D6" s="61">
        <v>3</v>
      </c>
      <c r="E6" s="61">
        <v>3</v>
      </c>
      <c r="F6" s="61">
        <v>3</v>
      </c>
      <c r="G6" s="61">
        <v>3</v>
      </c>
      <c r="H6" s="61">
        <v>0</v>
      </c>
      <c r="I6" s="61">
        <v>0</v>
      </c>
      <c r="J6" s="61">
        <v>3</v>
      </c>
      <c r="K6" s="61">
        <v>3</v>
      </c>
      <c r="L6" s="61">
        <v>0</v>
      </c>
      <c r="M6" s="61">
        <v>0</v>
      </c>
      <c r="N6" s="61">
        <v>0</v>
      </c>
      <c r="O6" s="61">
        <v>0</v>
      </c>
      <c r="P6" s="61">
        <v>3</v>
      </c>
      <c r="Q6" s="61">
        <v>0</v>
      </c>
      <c r="R6" s="61">
        <v>0</v>
      </c>
      <c r="S6" s="61">
        <v>0</v>
      </c>
      <c r="T6" s="61">
        <v>3</v>
      </c>
      <c r="U6" s="61">
        <v>0</v>
      </c>
      <c r="V6" s="61">
        <v>3</v>
      </c>
      <c r="W6" s="61">
        <v>3</v>
      </c>
      <c r="X6" s="61">
        <v>3</v>
      </c>
      <c r="Y6" s="61">
        <v>0</v>
      </c>
      <c r="Z6" s="61">
        <v>3</v>
      </c>
      <c r="AA6" s="61">
        <v>0</v>
      </c>
      <c r="AB6" s="61">
        <v>0</v>
      </c>
      <c r="AC6" s="61">
        <v>3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3</v>
      </c>
      <c r="AK6" s="61">
        <v>0</v>
      </c>
      <c r="AL6" s="61">
        <v>3</v>
      </c>
      <c r="AM6" s="61">
        <v>0</v>
      </c>
      <c r="AN6" s="61">
        <v>0</v>
      </c>
      <c r="AO6" s="61">
        <v>3</v>
      </c>
      <c r="AP6" s="61">
        <v>0</v>
      </c>
      <c r="AQ6" s="61">
        <v>0</v>
      </c>
      <c r="AR6" s="61">
        <v>3</v>
      </c>
      <c r="AS6" s="61">
        <v>0</v>
      </c>
      <c r="AT6" s="61">
        <v>0</v>
      </c>
      <c r="AU6" s="63">
        <v>0</v>
      </c>
      <c r="AV6" s="51">
        <f t="shared" si="0"/>
        <v>57</v>
      </c>
      <c r="AW6" s="25">
        <f t="shared" si="1"/>
        <v>41.304347826086953</v>
      </c>
    </row>
    <row r="7" spans="1:49" x14ac:dyDescent="0.3">
      <c r="A7" s="3" t="s">
        <v>92</v>
      </c>
      <c r="B7" s="61">
        <v>3</v>
      </c>
      <c r="C7" s="61">
        <v>3</v>
      </c>
      <c r="D7" s="61">
        <v>3</v>
      </c>
      <c r="E7" s="61">
        <v>3</v>
      </c>
      <c r="F7" s="61">
        <v>3</v>
      </c>
      <c r="G7" s="61">
        <v>3</v>
      </c>
      <c r="H7" s="61">
        <v>3</v>
      </c>
      <c r="I7" s="61">
        <v>3</v>
      </c>
      <c r="J7" s="61">
        <v>3</v>
      </c>
      <c r="K7" s="61">
        <v>3</v>
      </c>
      <c r="L7" s="61">
        <v>0</v>
      </c>
      <c r="M7" s="61">
        <v>3</v>
      </c>
      <c r="N7" s="61">
        <v>3</v>
      </c>
      <c r="O7" s="61">
        <v>3</v>
      </c>
      <c r="P7" s="61">
        <v>3</v>
      </c>
      <c r="Q7" s="61">
        <v>3</v>
      </c>
      <c r="R7" s="61">
        <v>3</v>
      </c>
      <c r="S7" s="61">
        <v>0</v>
      </c>
      <c r="T7" s="61">
        <v>3</v>
      </c>
      <c r="U7" s="61">
        <v>0</v>
      </c>
      <c r="V7" s="61">
        <v>0</v>
      </c>
      <c r="W7" s="61">
        <v>3</v>
      </c>
      <c r="X7" s="61">
        <v>3</v>
      </c>
      <c r="Y7" s="61">
        <v>0</v>
      </c>
      <c r="Z7" s="61">
        <v>3</v>
      </c>
      <c r="AA7" s="61">
        <v>3</v>
      </c>
      <c r="AB7" s="61">
        <v>0</v>
      </c>
      <c r="AC7" s="61">
        <v>3</v>
      </c>
      <c r="AD7" s="61">
        <v>3</v>
      </c>
      <c r="AE7" s="61">
        <v>0</v>
      </c>
      <c r="AF7" s="61">
        <v>0</v>
      </c>
      <c r="AG7" s="61">
        <v>3</v>
      </c>
      <c r="AH7" s="61">
        <v>0</v>
      </c>
      <c r="AI7" s="61">
        <v>3</v>
      </c>
      <c r="AJ7" s="61">
        <v>3</v>
      </c>
      <c r="AK7" s="61">
        <v>3</v>
      </c>
      <c r="AL7" s="61">
        <v>3</v>
      </c>
      <c r="AM7" s="61">
        <v>3</v>
      </c>
      <c r="AN7" s="61">
        <v>3</v>
      </c>
      <c r="AO7" s="61">
        <v>3</v>
      </c>
      <c r="AP7" s="61">
        <v>0</v>
      </c>
      <c r="AQ7" s="61">
        <v>0</v>
      </c>
      <c r="AR7" s="61">
        <v>0</v>
      </c>
      <c r="AS7" s="61">
        <v>0</v>
      </c>
      <c r="AT7" s="61">
        <v>0</v>
      </c>
      <c r="AU7" s="63">
        <v>3</v>
      </c>
      <c r="AV7" s="51">
        <f t="shared" ref="AV7:AV8" si="2">SUM(B7:AU7)</f>
        <v>96</v>
      </c>
      <c r="AW7" s="25">
        <f t="shared" ref="AW7:AW9" si="3">(AV7/138)*100</f>
        <v>69.565217391304344</v>
      </c>
    </row>
    <row r="8" spans="1:49" x14ac:dyDescent="0.3">
      <c r="A8" s="3" t="s">
        <v>141</v>
      </c>
      <c r="B8" s="61">
        <v>3</v>
      </c>
      <c r="C8" s="61">
        <v>3</v>
      </c>
      <c r="D8" s="61">
        <v>3</v>
      </c>
      <c r="E8" s="61">
        <v>3</v>
      </c>
      <c r="F8" s="61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1">
        <v>0</v>
      </c>
      <c r="M8" s="61">
        <v>3</v>
      </c>
      <c r="N8" s="61">
        <v>3</v>
      </c>
      <c r="O8" s="61">
        <v>3</v>
      </c>
      <c r="P8" s="61">
        <v>3</v>
      </c>
      <c r="Q8" s="61">
        <v>3</v>
      </c>
      <c r="R8" s="61">
        <v>3</v>
      </c>
      <c r="S8" s="61">
        <v>3</v>
      </c>
      <c r="T8" s="61">
        <v>3</v>
      </c>
      <c r="U8" s="61">
        <v>0</v>
      </c>
      <c r="V8" s="61">
        <v>3</v>
      </c>
      <c r="W8" s="61">
        <v>3</v>
      </c>
      <c r="X8" s="61">
        <v>3</v>
      </c>
      <c r="Y8" s="61">
        <v>0</v>
      </c>
      <c r="Z8" s="61">
        <v>3</v>
      </c>
      <c r="AA8" s="61">
        <v>3</v>
      </c>
      <c r="AB8" s="61">
        <v>0</v>
      </c>
      <c r="AC8" s="61">
        <v>3</v>
      </c>
      <c r="AD8" s="61">
        <v>0</v>
      </c>
      <c r="AE8" s="61">
        <v>3</v>
      </c>
      <c r="AF8" s="61">
        <v>3</v>
      </c>
      <c r="AG8" s="61">
        <v>3</v>
      </c>
      <c r="AH8" s="61">
        <v>0</v>
      </c>
      <c r="AI8" s="61">
        <v>3</v>
      </c>
      <c r="AJ8" s="61">
        <v>3</v>
      </c>
      <c r="AK8" s="61">
        <v>0</v>
      </c>
      <c r="AL8" s="61">
        <v>3</v>
      </c>
      <c r="AM8" s="61">
        <v>0</v>
      </c>
      <c r="AN8" s="61">
        <v>3</v>
      </c>
      <c r="AO8" s="61">
        <v>3</v>
      </c>
      <c r="AP8" s="61">
        <v>0</v>
      </c>
      <c r="AQ8" s="61">
        <v>0</v>
      </c>
      <c r="AR8" s="61">
        <v>3</v>
      </c>
      <c r="AS8" s="61">
        <v>3</v>
      </c>
      <c r="AT8" s="61">
        <v>0</v>
      </c>
      <c r="AU8" s="63">
        <v>3</v>
      </c>
      <c r="AV8" s="51">
        <f t="shared" si="2"/>
        <v>105</v>
      </c>
      <c r="AW8" s="25">
        <f t="shared" si="3"/>
        <v>76.08695652173914</v>
      </c>
    </row>
    <row r="9" spans="1:49" x14ac:dyDescent="0.3">
      <c r="A9" s="3" t="s">
        <v>153</v>
      </c>
      <c r="B9" s="61">
        <v>3</v>
      </c>
      <c r="C9" s="61">
        <v>3</v>
      </c>
      <c r="D9" s="61">
        <v>3</v>
      </c>
      <c r="E9" s="61">
        <v>0</v>
      </c>
      <c r="F9" s="61">
        <v>3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0</v>
      </c>
      <c r="M9" s="61">
        <v>0</v>
      </c>
      <c r="N9" s="61">
        <v>3</v>
      </c>
      <c r="O9" s="61">
        <v>0</v>
      </c>
      <c r="P9" s="61">
        <v>3</v>
      </c>
      <c r="Q9" s="61">
        <v>0</v>
      </c>
      <c r="R9" s="61">
        <v>0</v>
      </c>
      <c r="S9" s="61">
        <v>3</v>
      </c>
      <c r="T9" s="61">
        <v>3</v>
      </c>
      <c r="U9" s="61">
        <v>0</v>
      </c>
      <c r="V9" s="61">
        <v>0</v>
      </c>
      <c r="W9" s="61">
        <v>3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3</v>
      </c>
      <c r="AD9" s="61">
        <v>0</v>
      </c>
      <c r="AE9" s="61">
        <v>3</v>
      </c>
      <c r="AF9" s="61">
        <v>3</v>
      </c>
      <c r="AG9" s="61">
        <v>0</v>
      </c>
      <c r="AH9" s="61">
        <v>0</v>
      </c>
      <c r="AI9" s="61">
        <v>0</v>
      </c>
      <c r="AJ9" s="61">
        <v>3</v>
      </c>
      <c r="AK9" s="61">
        <v>0</v>
      </c>
      <c r="AL9" s="61">
        <v>0</v>
      </c>
      <c r="AM9" s="61">
        <v>0</v>
      </c>
      <c r="AN9" s="61">
        <v>3</v>
      </c>
      <c r="AO9" s="61">
        <v>3</v>
      </c>
      <c r="AP9" s="61">
        <v>0</v>
      </c>
      <c r="AQ9" s="61">
        <v>3</v>
      </c>
      <c r="AR9" s="61">
        <v>0</v>
      </c>
      <c r="AS9" s="61">
        <v>3</v>
      </c>
      <c r="AT9" s="61">
        <v>3</v>
      </c>
      <c r="AU9" s="63">
        <v>3</v>
      </c>
      <c r="AV9" s="51">
        <f t="shared" ref="AV9:AV14" si="4">SUM(B9:AU9)</f>
        <v>72</v>
      </c>
      <c r="AW9" s="25">
        <f t="shared" si="3"/>
        <v>52.173913043478258</v>
      </c>
    </row>
    <row r="10" spans="1:49" x14ac:dyDescent="0.3">
      <c r="A10" s="3" t="s">
        <v>159</v>
      </c>
      <c r="B10" s="61">
        <v>3</v>
      </c>
      <c r="C10" s="61">
        <v>3</v>
      </c>
      <c r="D10" s="61">
        <v>3</v>
      </c>
      <c r="E10" s="61">
        <v>3</v>
      </c>
      <c r="F10" s="61">
        <v>3</v>
      </c>
      <c r="G10" s="61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1">
        <v>3</v>
      </c>
      <c r="P10" s="61">
        <v>3</v>
      </c>
      <c r="Q10" s="61">
        <v>3</v>
      </c>
      <c r="R10" s="61">
        <v>0</v>
      </c>
      <c r="S10" s="61">
        <v>3</v>
      </c>
      <c r="T10" s="61">
        <v>3</v>
      </c>
      <c r="U10" s="61">
        <v>3</v>
      </c>
      <c r="V10" s="61">
        <v>0</v>
      </c>
      <c r="W10" s="61">
        <v>3</v>
      </c>
      <c r="X10" s="61">
        <v>3</v>
      </c>
      <c r="Y10" s="61">
        <v>0</v>
      </c>
      <c r="Z10" s="61">
        <v>3</v>
      </c>
      <c r="AA10" s="61">
        <v>0</v>
      </c>
      <c r="AB10" s="61">
        <v>0</v>
      </c>
      <c r="AC10" s="61">
        <v>3</v>
      </c>
      <c r="AD10" s="61">
        <v>0</v>
      </c>
      <c r="AE10" s="61">
        <v>0</v>
      </c>
      <c r="AF10" s="61">
        <v>0</v>
      </c>
      <c r="AG10" s="61">
        <v>0</v>
      </c>
      <c r="AH10" s="61">
        <v>3</v>
      </c>
      <c r="AI10" s="61">
        <v>3</v>
      </c>
      <c r="AJ10" s="61">
        <v>3</v>
      </c>
      <c r="AK10" s="61">
        <v>0</v>
      </c>
      <c r="AL10" s="61">
        <v>3</v>
      </c>
      <c r="AM10" s="61">
        <v>0</v>
      </c>
      <c r="AN10" s="61">
        <v>3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3">
        <v>3</v>
      </c>
      <c r="AV10" s="51">
        <f t="shared" si="4"/>
        <v>87</v>
      </c>
      <c r="AW10" s="25">
        <f t="shared" ref="AW10:AW14" si="5">(AV10/138)*100</f>
        <v>63.04347826086957</v>
      </c>
    </row>
    <row r="11" spans="1:49" x14ac:dyDescent="0.3">
      <c r="A11" s="3" t="s">
        <v>166</v>
      </c>
      <c r="B11" s="61">
        <v>3</v>
      </c>
      <c r="C11" s="61">
        <v>3</v>
      </c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3</v>
      </c>
      <c r="Q11" s="61">
        <v>3</v>
      </c>
      <c r="R11" s="61">
        <v>0</v>
      </c>
      <c r="S11" s="61">
        <v>3</v>
      </c>
      <c r="T11" s="61">
        <v>3</v>
      </c>
      <c r="U11" s="61">
        <v>0</v>
      </c>
      <c r="V11" s="61">
        <v>3</v>
      </c>
      <c r="W11" s="61">
        <v>0</v>
      </c>
      <c r="X11" s="61">
        <v>0</v>
      </c>
      <c r="Y11" s="61">
        <v>3</v>
      </c>
      <c r="Z11" s="61">
        <v>3</v>
      </c>
      <c r="AA11" s="61">
        <v>3</v>
      </c>
      <c r="AB11" s="61">
        <v>3</v>
      </c>
      <c r="AC11" s="61">
        <v>3</v>
      </c>
      <c r="AD11" s="61">
        <v>0</v>
      </c>
      <c r="AE11" s="61">
        <v>3</v>
      </c>
      <c r="AF11" s="61">
        <v>3</v>
      </c>
      <c r="AG11" s="61">
        <v>3</v>
      </c>
      <c r="AH11" s="61">
        <v>0</v>
      </c>
      <c r="AI11" s="61">
        <v>3</v>
      </c>
      <c r="AJ11" s="61">
        <v>0</v>
      </c>
      <c r="AK11" s="61">
        <v>3</v>
      </c>
      <c r="AL11" s="61">
        <v>3</v>
      </c>
      <c r="AM11" s="61">
        <v>0</v>
      </c>
      <c r="AN11" s="61">
        <v>3</v>
      </c>
      <c r="AO11" s="61">
        <v>3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3">
        <v>0</v>
      </c>
      <c r="AV11" s="51">
        <f t="shared" si="4"/>
        <v>96</v>
      </c>
      <c r="AW11" s="25">
        <f t="shared" si="5"/>
        <v>69.565217391304344</v>
      </c>
    </row>
    <row r="12" spans="1:49" x14ac:dyDescent="0.3">
      <c r="A12" s="3" t="s">
        <v>189</v>
      </c>
      <c r="B12" s="61">
        <v>3</v>
      </c>
      <c r="C12" s="61">
        <v>3</v>
      </c>
      <c r="D12" s="61">
        <v>3</v>
      </c>
      <c r="E12" s="61">
        <v>0</v>
      </c>
      <c r="F12" s="61">
        <v>0</v>
      </c>
      <c r="G12" s="61">
        <v>3</v>
      </c>
      <c r="H12" s="61">
        <v>3</v>
      </c>
      <c r="I12" s="61">
        <v>0</v>
      </c>
      <c r="J12" s="61">
        <v>0</v>
      </c>
      <c r="K12" s="61">
        <v>3</v>
      </c>
      <c r="L12" s="61">
        <v>0</v>
      </c>
      <c r="M12" s="61">
        <v>0</v>
      </c>
      <c r="N12" s="61">
        <v>3</v>
      </c>
      <c r="O12" s="61">
        <v>3</v>
      </c>
      <c r="P12" s="61">
        <v>3</v>
      </c>
      <c r="Q12" s="61">
        <v>0</v>
      </c>
      <c r="R12" s="61">
        <v>0</v>
      </c>
      <c r="S12" s="61">
        <v>0</v>
      </c>
      <c r="T12" s="61">
        <v>3</v>
      </c>
      <c r="U12" s="61">
        <v>3</v>
      </c>
      <c r="V12" s="61">
        <v>3</v>
      </c>
      <c r="W12" s="61">
        <v>0</v>
      </c>
      <c r="X12" s="61">
        <v>3</v>
      </c>
      <c r="Y12" s="61">
        <v>0</v>
      </c>
      <c r="Z12" s="61">
        <v>0</v>
      </c>
      <c r="AA12" s="61">
        <v>0</v>
      </c>
      <c r="AB12" s="61">
        <v>0</v>
      </c>
      <c r="AC12" s="61">
        <v>3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3</v>
      </c>
      <c r="AJ12" s="61">
        <v>3</v>
      </c>
      <c r="AK12" s="61">
        <v>0</v>
      </c>
      <c r="AL12" s="61">
        <v>3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3">
        <v>3</v>
      </c>
      <c r="AV12" s="51">
        <f t="shared" si="4"/>
        <v>54</v>
      </c>
      <c r="AW12" s="25">
        <f t="shared" si="5"/>
        <v>39.130434782608695</v>
      </c>
    </row>
    <row r="13" spans="1:49" x14ac:dyDescent="0.3">
      <c r="A13" s="77" t="s">
        <v>202</v>
      </c>
      <c r="B13" s="61">
        <v>3</v>
      </c>
      <c r="C13" s="61">
        <v>3</v>
      </c>
      <c r="D13" s="61">
        <v>3</v>
      </c>
      <c r="E13" s="61">
        <v>3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1">
        <v>3</v>
      </c>
      <c r="P13" s="61">
        <v>3</v>
      </c>
      <c r="Q13" s="61">
        <v>3</v>
      </c>
      <c r="R13" s="61">
        <v>3</v>
      </c>
      <c r="S13" s="61">
        <v>3</v>
      </c>
      <c r="T13" s="61">
        <v>3</v>
      </c>
      <c r="U13" s="61">
        <v>0</v>
      </c>
      <c r="V13" s="61">
        <v>3</v>
      </c>
      <c r="W13" s="61">
        <v>3</v>
      </c>
      <c r="X13" s="61">
        <v>3</v>
      </c>
      <c r="Y13" s="61">
        <v>0</v>
      </c>
      <c r="Z13" s="61">
        <v>0</v>
      </c>
      <c r="AA13" s="61">
        <v>0</v>
      </c>
      <c r="AB13" s="61">
        <v>3</v>
      </c>
      <c r="AC13" s="61">
        <v>3</v>
      </c>
      <c r="AD13" s="61">
        <v>0</v>
      </c>
      <c r="AE13" s="61">
        <v>3</v>
      </c>
      <c r="AF13" s="61">
        <v>0</v>
      </c>
      <c r="AG13" s="61">
        <v>0</v>
      </c>
      <c r="AH13" s="61">
        <v>0</v>
      </c>
      <c r="AI13" s="61">
        <v>3</v>
      </c>
      <c r="AJ13" s="61">
        <v>3</v>
      </c>
      <c r="AK13" s="61">
        <v>3</v>
      </c>
      <c r="AL13" s="61">
        <v>3</v>
      </c>
      <c r="AM13" s="61">
        <v>3</v>
      </c>
      <c r="AN13" s="61">
        <v>3</v>
      </c>
      <c r="AO13" s="61">
        <v>3</v>
      </c>
      <c r="AP13" s="61">
        <v>3</v>
      </c>
      <c r="AQ13" s="61">
        <v>0</v>
      </c>
      <c r="AR13" s="61">
        <v>0</v>
      </c>
      <c r="AS13" s="61">
        <v>3</v>
      </c>
      <c r="AT13" s="61">
        <v>3</v>
      </c>
      <c r="AU13" s="63">
        <v>3</v>
      </c>
      <c r="AV13" s="79">
        <f t="shared" si="4"/>
        <v>108</v>
      </c>
      <c r="AW13" s="80">
        <f t="shared" si="5"/>
        <v>78.260869565217391</v>
      </c>
    </row>
    <row r="14" spans="1:49" x14ac:dyDescent="0.3">
      <c r="A14" s="3" t="s">
        <v>214</v>
      </c>
      <c r="B14" s="61">
        <v>0</v>
      </c>
      <c r="C14" s="61">
        <v>3</v>
      </c>
      <c r="D14" s="61">
        <v>3</v>
      </c>
      <c r="E14" s="61">
        <v>3</v>
      </c>
      <c r="F14" s="61">
        <v>3</v>
      </c>
      <c r="G14" s="61">
        <v>0</v>
      </c>
      <c r="H14" s="61">
        <v>3</v>
      </c>
      <c r="I14" s="61">
        <v>3</v>
      </c>
      <c r="J14" s="61">
        <v>3</v>
      </c>
      <c r="K14" s="61">
        <v>3</v>
      </c>
      <c r="L14" s="61">
        <v>3</v>
      </c>
      <c r="M14" s="61">
        <v>0</v>
      </c>
      <c r="N14" s="61">
        <v>3</v>
      </c>
      <c r="O14" s="61">
        <v>3</v>
      </c>
      <c r="P14" s="61">
        <v>3</v>
      </c>
      <c r="Q14" s="61">
        <v>3</v>
      </c>
      <c r="R14" s="61">
        <v>0</v>
      </c>
      <c r="S14" s="61">
        <v>3</v>
      </c>
      <c r="T14" s="61">
        <v>3</v>
      </c>
      <c r="U14" s="61">
        <v>0</v>
      </c>
      <c r="V14" s="61">
        <v>3</v>
      </c>
      <c r="W14" s="61">
        <v>0</v>
      </c>
      <c r="X14" s="61">
        <v>0</v>
      </c>
      <c r="Y14" s="61">
        <v>3</v>
      </c>
      <c r="Z14" s="61">
        <v>3</v>
      </c>
      <c r="AA14" s="61">
        <v>0</v>
      </c>
      <c r="AB14" s="61">
        <v>0</v>
      </c>
      <c r="AC14" s="61">
        <v>0</v>
      </c>
      <c r="AD14" s="61">
        <v>3</v>
      </c>
      <c r="AE14" s="61">
        <v>0</v>
      </c>
      <c r="AF14" s="61">
        <v>3</v>
      </c>
      <c r="AG14" s="61">
        <v>0</v>
      </c>
      <c r="AH14" s="61">
        <v>3</v>
      </c>
      <c r="AI14" s="61">
        <v>3</v>
      </c>
      <c r="AJ14" s="61">
        <v>3</v>
      </c>
      <c r="AK14" s="61">
        <v>0</v>
      </c>
      <c r="AL14" s="61">
        <v>3</v>
      </c>
      <c r="AM14" s="61">
        <v>0</v>
      </c>
      <c r="AN14" s="61">
        <v>3</v>
      </c>
      <c r="AO14" s="61">
        <v>0</v>
      </c>
      <c r="AP14" s="61">
        <v>3</v>
      </c>
      <c r="AQ14" s="61">
        <v>0</v>
      </c>
      <c r="AR14" s="61">
        <v>0</v>
      </c>
      <c r="AS14" s="61">
        <v>0</v>
      </c>
      <c r="AT14" s="61">
        <v>0</v>
      </c>
      <c r="AU14" s="63">
        <v>3</v>
      </c>
      <c r="AV14" s="51">
        <f t="shared" si="4"/>
        <v>81</v>
      </c>
      <c r="AW14" s="25">
        <f t="shared" si="5"/>
        <v>58.695652173913047</v>
      </c>
    </row>
    <row r="15" spans="1:49" x14ac:dyDescent="0.3">
      <c r="A15" s="3" t="s">
        <v>236</v>
      </c>
      <c r="B15" s="61">
        <v>3</v>
      </c>
      <c r="C15" s="61">
        <v>3</v>
      </c>
      <c r="D15" s="61">
        <v>0</v>
      </c>
      <c r="E15" s="61">
        <v>3</v>
      </c>
      <c r="F15" s="61">
        <v>0</v>
      </c>
      <c r="G15" s="61">
        <v>3</v>
      </c>
      <c r="H15" s="61">
        <v>3</v>
      </c>
      <c r="I15" s="61">
        <v>3</v>
      </c>
      <c r="J15" s="61">
        <v>3</v>
      </c>
      <c r="K15" s="61">
        <v>3</v>
      </c>
      <c r="L15" s="61">
        <v>0</v>
      </c>
      <c r="M15" s="61">
        <v>0</v>
      </c>
      <c r="N15" s="61">
        <v>3</v>
      </c>
      <c r="O15" s="61">
        <v>3</v>
      </c>
      <c r="P15" s="61">
        <v>3</v>
      </c>
      <c r="Q15" s="61">
        <v>0</v>
      </c>
      <c r="R15" s="61">
        <v>0</v>
      </c>
      <c r="S15" s="61">
        <v>3</v>
      </c>
      <c r="T15" s="61">
        <v>3</v>
      </c>
      <c r="U15" s="61">
        <v>0</v>
      </c>
      <c r="V15" s="61">
        <v>3</v>
      </c>
      <c r="W15" s="61">
        <v>3</v>
      </c>
      <c r="X15" s="61">
        <v>3</v>
      </c>
      <c r="Y15" s="61">
        <v>3</v>
      </c>
      <c r="Z15" s="61">
        <v>3</v>
      </c>
      <c r="AA15" s="61">
        <v>0</v>
      </c>
      <c r="AB15" s="61">
        <v>0</v>
      </c>
      <c r="AC15" s="61">
        <v>3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3</v>
      </c>
      <c r="AJ15" s="61">
        <v>3</v>
      </c>
      <c r="AK15" s="61">
        <v>3</v>
      </c>
      <c r="AL15" s="61">
        <v>3</v>
      </c>
      <c r="AM15" s="61">
        <v>0</v>
      </c>
      <c r="AN15" s="61">
        <v>3</v>
      </c>
      <c r="AO15" s="61">
        <v>3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3">
        <v>0</v>
      </c>
      <c r="AV15" s="51">
        <f t="shared" ref="AV15:AV16" si="6">SUM(B15:AU15)</f>
        <v>75</v>
      </c>
      <c r="AW15" s="25">
        <f t="shared" ref="AW15:AW16" si="7">(AV15/138)*100</f>
        <v>54.347826086956516</v>
      </c>
    </row>
    <row r="16" spans="1:49" x14ac:dyDescent="0.3">
      <c r="A16" s="3" t="s">
        <v>271</v>
      </c>
      <c r="B16" s="61">
        <v>3</v>
      </c>
      <c r="C16" s="61">
        <v>3</v>
      </c>
      <c r="D16" s="61">
        <v>3</v>
      </c>
      <c r="E16" s="61">
        <v>3</v>
      </c>
      <c r="F16" s="61">
        <v>3</v>
      </c>
      <c r="G16" s="61">
        <v>3</v>
      </c>
      <c r="H16" s="61">
        <v>3</v>
      </c>
      <c r="I16" s="61">
        <v>3</v>
      </c>
      <c r="J16" s="61">
        <v>0</v>
      </c>
      <c r="K16" s="61">
        <v>3</v>
      </c>
      <c r="L16" s="61">
        <v>0</v>
      </c>
      <c r="M16" s="61">
        <v>3</v>
      </c>
      <c r="N16" s="61">
        <v>3</v>
      </c>
      <c r="O16" s="61">
        <v>3</v>
      </c>
      <c r="P16" s="61">
        <v>3</v>
      </c>
      <c r="Q16" s="61">
        <v>0</v>
      </c>
      <c r="R16" s="61">
        <v>0</v>
      </c>
      <c r="S16" s="61">
        <v>3</v>
      </c>
      <c r="T16" s="61">
        <v>3</v>
      </c>
      <c r="U16" s="61">
        <v>0</v>
      </c>
      <c r="V16" s="61">
        <v>0</v>
      </c>
      <c r="W16" s="61">
        <v>3</v>
      </c>
      <c r="X16" s="61">
        <v>3</v>
      </c>
      <c r="Y16" s="61">
        <v>0</v>
      </c>
      <c r="Z16" s="61">
        <v>0</v>
      </c>
      <c r="AA16" s="61">
        <v>0</v>
      </c>
      <c r="AB16" s="61">
        <v>0</v>
      </c>
      <c r="AC16" s="61">
        <v>3</v>
      </c>
      <c r="AD16" s="61">
        <v>0</v>
      </c>
      <c r="AE16" s="61">
        <v>0</v>
      </c>
      <c r="AF16" s="61">
        <v>3</v>
      </c>
      <c r="AG16" s="61">
        <v>3</v>
      </c>
      <c r="AH16" s="61">
        <v>0</v>
      </c>
      <c r="AI16" s="61">
        <v>3</v>
      </c>
      <c r="AJ16" s="61">
        <v>3</v>
      </c>
      <c r="AK16" s="61">
        <v>3</v>
      </c>
      <c r="AL16" s="61">
        <v>3</v>
      </c>
      <c r="AM16" s="61">
        <v>0</v>
      </c>
      <c r="AN16" s="61">
        <v>3</v>
      </c>
      <c r="AO16" s="61">
        <v>3</v>
      </c>
      <c r="AP16" s="61">
        <v>0</v>
      </c>
      <c r="AQ16" s="61">
        <v>0</v>
      </c>
      <c r="AR16" s="61">
        <v>3</v>
      </c>
      <c r="AS16" s="61">
        <v>3</v>
      </c>
      <c r="AT16" s="61">
        <v>0</v>
      </c>
      <c r="AU16" s="63">
        <v>3</v>
      </c>
      <c r="AV16" s="51">
        <f t="shared" si="6"/>
        <v>87</v>
      </c>
      <c r="AW16" s="25">
        <f t="shared" si="7"/>
        <v>63.04347826086957</v>
      </c>
    </row>
    <row r="17" spans="1:49" x14ac:dyDescent="0.3">
      <c r="A17" s="3" t="s">
        <v>299</v>
      </c>
      <c r="B17" s="61">
        <v>3</v>
      </c>
      <c r="C17" s="61">
        <v>3</v>
      </c>
      <c r="D17" s="61">
        <v>3</v>
      </c>
      <c r="E17" s="61">
        <v>3</v>
      </c>
      <c r="F17" s="61">
        <v>0</v>
      </c>
      <c r="G17" s="61">
        <v>3</v>
      </c>
      <c r="H17" s="61">
        <v>3</v>
      </c>
      <c r="I17" s="61">
        <v>3</v>
      </c>
      <c r="J17" s="61">
        <v>3</v>
      </c>
      <c r="K17" s="61">
        <v>3</v>
      </c>
      <c r="L17" s="61">
        <v>0</v>
      </c>
      <c r="M17" s="61">
        <v>3</v>
      </c>
      <c r="N17" s="61">
        <v>3</v>
      </c>
      <c r="O17" s="61">
        <v>0</v>
      </c>
      <c r="P17" s="61">
        <v>3</v>
      </c>
      <c r="Q17" s="61">
        <v>3</v>
      </c>
      <c r="R17" s="61">
        <v>0</v>
      </c>
      <c r="S17" s="61">
        <v>3</v>
      </c>
      <c r="T17" s="61">
        <v>0</v>
      </c>
      <c r="U17" s="61">
        <v>3</v>
      </c>
      <c r="V17" s="61">
        <v>0</v>
      </c>
      <c r="W17" s="61">
        <v>0</v>
      </c>
      <c r="X17" s="61">
        <v>3</v>
      </c>
      <c r="Y17" s="61">
        <v>0</v>
      </c>
      <c r="Z17" s="61">
        <v>0</v>
      </c>
      <c r="AA17" s="61">
        <v>0</v>
      </c>
      <c r="AB17" s="61">
        <v>0</v>
      </c>
      <c r="AC17" s="61">
        <v>3</v>
      </c>
      <c r="AD17" s="61">
        <v>0</v>
      </c>
      <c r="AE17" s="61">
        <v>3</v>
      </c>
      <c r="AF17" s="61">
        <v>0</v>
      </c>
      <c r="AG17" s="61">
        <v>0</v>
      </c>
      <c r="AH17" s="61">
        <v>0</v>
      </c>
      <c r="AI17" s="61">
        <v>3</v>
      </c>
      <c r="AJ17" s="61">
        <v>3</v>
      </c>
      <c r="AK17" s="61">
        <v>3</v>
      </c>
      <c r="AL17" s="61">
        <v>3</v>
      </c>
      <c r="AM17" s="61">
        <v>0</v>
      </c>
      <c r="AN17" s="61">
        <v>3</v>
      </c>
      <c r="AO17" s="61">
        <v>3</v>
      </c>
      <c r="AP17" s="61">
        <v>0</v>
      </c>
      <c r="AQ17" s="61">
        <v>0</v>
      </c>
      <c r="AR17" s="61">
        <v>3</v>
      </c>
      <c r="AS17" s="61">
        <v>0</v>
      </c>
      <c r="AT17" s="61">
        <v>3</v>
      </c>
      <c r="AU17" s="63">
        <v>0</v>
      </c>
      <c r="AV17" s="51">
        <f t="shared" ref="AV17" si="8">SUM(B17:AU17)</f>
        <v>78</v>
      </c>
      <c r="AW17" s="25">
        <f t="shared" ref="AW17" si="9">(AV17/138)*100</f>
        <v>56.521739130434781</v>
      </c>
    </row>
    <row r="20" spans="1:49" hidden="1" x14ac:dyDescent="0.3">
      <c r="A20" s="10" t="s">
        <v>497</v>
      </c>
    </row>
    <row r="21" spans="1:49" hidden="1" x14ac:dyDescent="0.3">
      <c r="A21" s="11" t="s">
        <v>498</v>
      </c>
    </row>
    <row r="22" spans="1:49" hidden="1" x14ac:dyDescent="0.3">
      <c r="A22" s="12"/>
    </row>
  </sheetData>
  <mergeCells count="1">
    <mergeCell ref="A1:A2"/>
  </mergeCells>
  <conditionalFormatting sqref="AG3:AU17">
    <cfRule type="colorScale" priority="3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B3:AU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Sökfunktion (Endast ja/nej-svar)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opLeftCell="D1" zoomScale="110" zoomScaleNormal="110" workbookViewId="0">
      <pane ySplit="4" topLeftCell="A7" activePane="bottomLeft" state="frozen"/>
      <selection pane="bottomLeft" activeCell="N15" sqref="N15:Q15"/>
    </sheetView>
  </sheetViews>
  <sheetFormatPr defaultRowHeight="14.4" x14ac:dyDescent="0.3"/>
  <cols>
    <col min="1" max="1" width="15.6640625" bestFit="1" customWidth="1"/>
    <col min="2" max="13" width="10.6640625" customWidth="1"/>
    <col min="14" max="17" width="13.33203125" customWidth="1"/>
  </cols>
  <sheetData>
    <row r="1" spans="1:17" x14ac:dyDescent="0.3">
      <c r="A1" s="71" t="s">
        <v>588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7"/>
      <c r="P1" s="27"/>
      <c r="Q1" s="28"/>
    </row>
    <row r="2" spans="1:17" x14ac:dyDescent="0.3">
      <c r="A2" s="26" t="s">
        <v>525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5" thickBot="1" x14ac:dyDescent="0.35">
      <c r="A3" s="73" t="s">
        <v>523</v>
      </c>
      <c r="B3" s="74"/>
      <c r="C3" s="74"/>
      <c r="D3" s="74"/>
      <c r="E3" s="74"/>
      <c r="F3" s="74"/>
      <c r="G3" s="74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72" x14ac:dyDescent="0.3">
      <c r="A4" s="29" t="s">
        <v>510</v>
      </c>
      <c r="B4" s="30" t="s">
        <v>0</v>
      </c>
      <c r="C4" s="30" t="s">
        <v>314</v>
      </c>
      <c r="D4" s="30" t="s">
        <v>326</v>
      </c>
      <c r="E4" s="30" t="s">
        <v>346</v>
      </c>
      <c r="F4" s="30" t="s">
        <v>423</v>
      </c>
      <c r="G4" s="30" t="s">
        <v>424</v>
      </c>
      <c r="H4" s="30" t="s">
        <v>369</v>
      </c>
      <c r="I4" s="30" t="s">
        <v>425</v>
      </c>
      <c r="J4" s="30" t="s">
        <v>426</v>
      </c>
      <c r="K4" s="30" t="s">
        <v>427</v>
      </c>
      <c r="L4" s="30" t="s">
        <v>428</v>
      </c>
      <c r="M4" s="30" t="s">
        <v>422</v>
      </c>
      <c r="N4" s="40" t="s">
        <v>584</v>
      </c>
      <c r="O4" s="42" t="s">
        <v>585</v>
      </c>
      <c r="P4" s="40" t="s">
        <v>586</v>
      </c>
      <c r="Q4" s="31" t="s">
        <v>587</v>
      </c>
    </row>
    <row r="5" spans="1:17" x14ac:dyDescent="0.3">
      <c r="A5" s="3" t="s">
        <v>33</v>
      </c>
      <c r="B5" s="34">
        <f>'Öppenhet &amp; påverkan'!AL3</f>
        <v>82.857142857142861</v>
      </c>
      <c r="C5" s="34">
        <f>Förskola!U3</f>
        <v>72.222222222222214</v>
      </c>
      <c r="D5" s="34">
        <f>Grundskola!S3</f>
        <v>75</v>
      </c>
      <c r="E5" s="34">
        <f>Gymnasieskola!S3</f>
        <v>87.5</v>
      </c>
      <c r="F5" s="34">
        <f>Äldreomsorg!Z3</f>
        <v>82.608695652173907</v>
      </c>
      <c r="G5" s="34">
        <f>IFO!P3</f>
        <v>100</v>
      </c>
      <c r="H5" s="34">
        <f>Handikappomsorg!P3</f>
        <v>61.53846153846154</v>
      </c>
      <c r="I5" s="34">
        <f>'Bygga och bo'!AB3</f>
        <v>92</v>
      </c>
      <c r="J5" s="34">
        <f>'Gator, miljö mm'!V3</f>
        <v>94.73684210526315</v>
      </c>
      <c r="K5" s="34">
        <f>'Tillstånd, näringsliv mm'!O3</f>
        <v>100</v>
      </c>
      <c r="L5" s="34">
        <f>'Ideell sektor + kultur'!S3</f>
        <v>93.75</v>
      </c>
      <c r="M5" s="34">
        <f>Sökfunktion!AW3</f>
        <v>60.869565217391312</v>
      </c>
      <c r="N5" s="41">
        <f t="shared" ref="N5:N8" si="0">AVERAGE(B5:M5)</f>
        <v>83.590244132721239</v>
      </c>
      <c r="O5" s="13">
        <v>83.416666666666671</v>
      </c>
      <c r="P5" s="41">
        <f t="shared" ref="P5:P8" si="1">N5-O5</f>
        <v>0.17357746605456725</v>
      </c>
      <c r="Q5" s="25">
        <f t="shared" ref="Q5:Q8" si="2">(N5-O5)/O5*100</f>
        <v>0.20808487439108961</v>
      </c>
    </row>
    <row r="6" spans="1:17" x14ac:dyDescent="0.3">
      <c r="A6" s="3" t="s">
        <v>42</v>
      </c>
      <c r="B6" s="34">
        <f>'Öppenhet &amp; påverkan'!AL4</f>
        <v>74.285714285714292</v>
      </c>
      <c r="C6" s="34">
        <f>Förskola!U4</f>
        <v>88.888888888888886</v>
      </c>
      <c r="D6" s="34">
        <f>Grundskola!S4</f>
        <v>81.25</v>
      </c>
      <c r="E6" s="34">
        <f>Gymnasieskola!S4</f>
        <v>87.5</v>
      </c>
      <c r="F6" s="34">
        <f>Äldreomsorg!Z4</f>
        <v>86.956521739130437</v>
      </c>
      <c r="G6" s="34">
        <f>IFO!P4</f>
        <v>100</v>
      </c>
      <c r="H6" s="34">
        <f>Handikappomsorg!P4</f>
        <v>61.53846153846154</v>
      </c>
      <c r="I6" s="34">
        <f>'Bygga och bo'!AB4</f>
        <v>88</v>
      </c>
      <c r="J6" s="34">
        <f>'Gator, miljö mm'!V4</f>
        <v>78.94736842105263</v>
      </c>
      <c r="K6" s="34">
        <f>'Tillstånd, näringsliv mm'!O4</f>
        <v>100</v>
      </c>
      <c r="L6" s="34">
        <f>'Ideell sektor + kultur'!S4</f>
        <v>100</v>
      </c>
      <c r="M6" s="34">
        <f>Sökfunktion!AW4</f>
        <v>50</v>
      </c>
      <c r="N6" s="41">
        <f t="shared" si="0"/>
        <v>83.113912906103977</v>
      </c>
      <c r="O6" s="13">
        <v>82.083333333333329</v>
      </c>
      <c r="P6" s="41">
        <f t="shared" si="1"/>
        <v>1.0305795727706482</v>
      </c>
      <c r="Q6" s="25">
        <f t="shared" si="2"/>
        <v>1.2555284135276932</v>
      </c>
    </row>
    <row r="7" spans="1:17" x14ac:dyDescent="0.3">
      <c r="A7" s="3" t="s">
        <v>65</v>
      </c>
      <c r="B7" s="34">
        <f>'Öppenhet &amp; påverkan'!AL5</f>
        <v>80</v>
      </c>
      <c r="C7" s="34">
        <f>Förskola!U5</f>
        <v>77.777777777777786</v>
      </c>
      <c r="D7" s="34">
        <f>Grundskola!S5</f>
        <v>68.75</v>
      </c>
      <c r="E7" s="34">
        <f>Gymnasieskola!S5</f>
        <v>62.5</v>
      </c>
      <c r="F7" s="34">
        <f>Äldreomsorg!Z5</f>
        <v>100</v>
      </c>
      <c r="G7" s="34">
        <f>IFO!P5</f>
        <v>76.923076923076934</v>
      </c>
      <c r="H7" s="34">
        <f>Handikappomsorg!P5</f>
        <v>69.230769230769226</v>
      </c>
      <c r="I7" s="34">
        <f>'Bygga och bo'!AB5</f>
        <v>88</v>
      </c>
      <c r="J7" s="34">
        <f>'Gator, miljö mm'!V5</f>
        <v>100</v>
      </c>
      <c r="K7" s="34">
        <f>'Tillstånd, näringsliv mm'!O5</f>
        <v>100</v>
      </c>
      <c r="L7" s="34">
        <f>'Ideell sektor + kultur'!S5</f>
        <v>81.25</v>
      </c>
      <c r="M7" s="34">
        <f>Sökfunktion!AW5</f>
        <v>54.347826086956516</v>
      </c>
      <c r="N7" s="41">
        <f t="shared" si="0"/>
        <v>79.898287501548381</v>
      </c>
      <c r="O7" s="13">
        <v>78.25</v>
      </c>
      <c r="P7" s="41">
        <f t="shared" si="1"/>
        <v>1.6482875015483813</v>
      </c>
      <c r="Q7" s="25">
        <f t="shared" si="2"/>
        <v>2.1064377016592735</v>
      </c>
    </row>
    <row r="8" spans="1:17" x14ac:dyDescent="0.3">
      <c r="A8" s="3" t="s">
        <v>71</v>
      </c>
      <c r="B8" s="34">
        <f>'Öppenhet &amp; påverkan'!AL6</f>
        <v>54.285714285714285</v>
      </c>
      <c r="C8" s="34">
        <f>Förskola!U6</f>
        <v>66.666666666666657</v>
      </c>
      <c r="D8" s="34">
        <f>Grundskola!S6</f>
        <v>93.75</v>
      </c>
      <c r="E8" s="34">
        <f>Gymnasieskola!S6</f>
        <v>50</v>
      </c>
      <c r="F8" s="34">
        <f>Äldreomsorg!Z6</f>
        <v>69.565217391304344</v>
      </c>
      <c r="G8" s="34">
        <f>IFO!P6</f>
        <v>53.846153846153847</v>
      </c>
      <c r="H8" s="34">
        <f>Handikappomsorg!P6</f>
        <v>61.53846153846154</v>
      </c>
      <c r="I8" s="34">
        <f>'Bygga och bo'!AB6</f>
        <v>72</v>
      </c>
      <c r="J8" s="34">
        <f>'Gator, miljö mm'!V6</f>
        <v>57.894736842105267</v>
      </c>
      <c r="K8" s="34">
        <f>'Tillstånd, näringsliv mm'!O6</f>
        <v>75</v>
      </c>
      <c r="L8" s="34">
        <f>'Ideell sektor + kultur'!S6</f>
        <v>87.5</v>
      </c>
      <c r="M8" s="34">
        <f>Sökfunktion!AW6</f>
        <v>41.304347826086953</v>
      </c>
      <c r="N8" s="41">
        <f t="shared" si="0"/>
        <v>65.279274866374422</v>
      </c>
      <c r="O8" s="13">
        <v>56.666666666666664</v>
      </c>
      <c r="P8" s="41">
        <f t="shared" si="1"/>
        <v>8.6126081997077577</v>
      </c>
      <c r="Q8" s="25">
        <f t="shared" si="2"/>
        <v>15.198720352425454</v>
      </c>
    </row>
    <row r="9" spans="1:17" x14ac:dyDescent="0.3">
      <c r="A9" s="3" t="s">
        <v>92</v>
      </c>
      <c r="B9" s="34">
        <f>'Öppenhet &amp; påverkan'!AL7</f>
        <v>77.142857142857153</v>
      </c>
      <c r="C9" s="34">
        <f>Förskola!U7</f>
        <v>72.222222222222214</v>
      </c>
      <c r="D9" s="34">
        <f>Grundskola!S8</f>
        <v>87.5</v>
      </c>
      <c r="E9" s="34">
        <f>Gymnasieskola!S7</f>
        <v>81.25</v>
      </c>
      <c r="F9" s="34">
        <f>Äldreomsorg!Z7</f>
        <v>86.956521739130437</v>
      </c>
      <c r="G9" s="34">
        <f>IFO!P7</f>
        <v>61.53846153846154</v>
      </c>
      <c r="H9" s="34">
        <f>Handikappomsorg!P7</f>
        <v>61.53846153846154</v>
      </c>
      <c r="I9" s="34">
        <f>'Bygga och bo'!AB7</f>
        <v>84</v>
      </c>
      <c r="J9" s="34">
        <f>'Gator, miljö mm'!V7</f>
        <v>78.94736842105263</v>
      </c>
      <c r="K9" s="34">
        <f>'Tillstånd, näringsliv mm'!O7</f>
        <v>100</v>
      </c>
      <c r="L9" s="34">
        <f>'Ideell sektor + kultur'!S7</f>
        <v>81.25</v>
      </c>
      <c r="M9" s="34">
        <f>Sökfunktion!AW7</f>
        <v>69.565217391304344</v>
      </c>
      <c r="N9" s="41">
        <f t="shared" ref="N9:N10" si="3">AVERAGE(B9:M9)</f>
        <v>78.492592499457487</v>
      </c>
      <c r="O9" s="13">
        <v>72.583333333333329</v>
      </c>
      <c r="P9" s="41">
        <f t="shared" ref="P9:P10" si="4">N9-O9</f>
        <v>5.9092591661241585</v>
      </c>
      <c r="Q9" s="25">
        <f t="shared" ref="Q9:Q10" si="5">(N9-O9)/O9*100</f>
        <v>8.141344430940288</v>
      </c>
    </row>
    <row r="10" spans="1:17" x14ac:dyDescent="0.3">
      <c r="A10" s="3" t="s">
        <v>141</v>
      </c>
      <c r="B10" s="34">
        <f>'Öppenhet &amp; påverkan'!AL8</f>
        <v>71.428571428571431</v>
      </c>
      <c r="C10" s="34">
        <f>Förskola!U8</f>
        <v>88.888888888888886</v>
      </c>
      <c r="D10" s="34">
        <f>Grundskola!S9</f>
        <v>93.75</v>
      </c>
      <c r="E10" s="34">
        <f>Gymnasieskola!S8</f>
        <v>93.75</v>
      </c>
      <c r="F10" s="34">
        <f>Äldreomsorg!Z8</f>
        <v>91.304347826086953</v>
      </c>
      <c r="G10" s="34">
        <f>IFO!P8</f>
        <v>84.615384615384613</v>
      </c>
      <c r="H10" s="34">
        <f>Handikappomsorg!P8</f>
        <v>69.230769230769226</v>
      </c>
      <c r="I10" s="34">
        <f>'Bygga och bo'!AB8</f>
        <v>88</v>
      </c>
      <c r="J10" s="34">
        <f>'Gator, miljö mm'!V8</f>
        <v>94.73684210526315</v>
      </c>
      <c r="K10" s="34">
        <f>'Tillstånd, näringsliv mm'!O8</f>
        <v>100</v>
      </c>
      <c r="L10" s="34">
        <f>'Ideell sektor + kultur'!S8</f>
        <v>87.5</v>
      </c>
      <c r="M10" s="34">
        <f>Sökfunktion!AW8</f>
        <v>76.08695652173914</v>
      </c>
      <c r="N10" s="41">
        <f t="shared" si="3"/>
        <v>86.607646718058618</v>
      </c>
      <c r="O10" s="13">
        <v>83.333333333333329</v>
      </c>
      <c r="P10" s="41">
        <f t="shared" si="4"/>
        <v>3.2743133847252892</v>
      </c>
      <c r="Q10" s="25">
        <f t="shared" si="5"/>
        <v>3.9291760616703475</v>
      </c>
    </row>
    <row r="11" spans="1:17" x14ac:dyDescent="0.3">
      <c r="A11" s="3" t="s">
        <v>153</v>
      </c>
      <c r="B11" s="34">
        <f>'[1]Öppenhet &amp; påverkan'!AL9</f>
        <v>68.571428571428569</v>
      </c>
      <c r="C11" s="34">
        <f>Förskola!U9</f>
        <v>77.777777777777786</v>
      </c>
      <c r="D11" s="34">
        <f>Grundskola!S10</f>
        <v>81.25</v>
      </c>
      <c r="E11" s="34">
        <f>Gymnasieskola!S9</f>
        <v>62.5</v>
      </c>
      <c r="F11" s="34">
        <f>Äldreomsorg!Z9</f>
        <v>69.565217391304344</v>
      </c>
      <c r="G11" s="34">
        <f>IFO!P9</f>
        <v>100</v>
      </c>
      <c r="H11" s="34">
        <f>Handikappomsorg!P9</f>
        <v>61.53846153846154</v>
      </c>
      <c r="I11" s="34">
        <f>'Bygga och bo'!AB9</f>
        <v>96</v>
      </c>
      <c r="J11" s="34">
        <f>'Gator, miljö mm'!V9</f>
        <v>94.73684210526315</v>
      </c>
      <c r="K11" s="34">
        <f>'Tillstånd, näringsliv mm'!O9</f>
        <v>100</v>
      </c>
      <c r="L11" s="34">
        <f>'Ideell sektor + kultur'!S9</f>
        <v>87.5</v>
      </c>
      <c r="M11" s="34">
        <f>Sökfunktion!AW9</f>
        <v>52.173913043478258</v>
      </c>
      <c r="N11" s="41">
        <f t="shared" ref="N11:N16" si="6">AVERAGE(B11:M11)</f>
        <v>79.301136702309478</v>
      </c>
      <c r="O11" s="13">
        <v>79.333333333333329</v>
      </c>
      <c r="P11" s="41">
        <f t="shared" ref="P11:P16" si="7">N11-O11</f>
        <v>-3.2196631023850841E-2</v>
      </c>
      <c r="Q11" s="25">
        <f t="shared" ref="Q11:Q16" si="8">(N11-O11)/O11*100</f>
        <v>-4.0583988685526276E-2</v>
      </c>
    </row>
    <row r="12" spans="1:17" x14ac:dyDescent="0.3">
      <c r="A12" s="3" t="s">
        <v>159</v>
      </c>
      <c r="B12" s="34">
        <f>'Öppenhet &amp; påverkan'!AL9</f>
        <v>74.285714285714292</v>
      </c>
      <c r="C12" s="34">
        <f>Förskola!U10</f>
        <v>83.333333333333343</v>
      </c>
      <c r="D12" s="34">
        <f>[1]Grundskola!S10</f>
        <v>93.75</v>
      </c>
      <c r="E12" s="34">
        <f>Gymnasieskola!S10</f>
        <v>68.75</v>
      </c>
      <c r="F12" s="34">
        <f>Äldreomsorg!Z10</f>
        <v>78.260869565217391</v>
      </c>
      <c r="G12" s="34">
        <f>IFO!P10</f>
        <v>84.615384615384613</v>
      </c>
      <c r="H12" s="34">
        <f>Handikappomsorg!P10</f>
        <v>61.53846153846154</v>
      </c>
      <c r="I12" s="34">
        <f>'Bygga och bo'!AB10</f>
        <v>80</v>
      </c>
      <c r="J12" s="34">
        <v>84.210526315789465</v>
      </c>
      <c r="K12" s="34">
        <v>100</v>
      </c>
      <c r="L12" s="34">
        <f>'Ideell sektor + kultur'!S10</f>
        <v>75</v>
      </c>
      <c r="M12" s="34">
        <f>Sökfunktion!AW10</f>
        <v>63.04347826086957</v>
      </c>
      <c r="N12" s="41">
        <f t="shared" si="6"/>
        <v>78.898980659564188</v>
      </c>
      <c r="O12" s="13">
        <v>75</v>
      </c>
      <c r="P12" s="41">
        <f t="shared" si="7"/>
        <v>3.898980659564188</v>
      </c>
      <c r="Q12" s="25">
        <f t="shared" si="8"/>
        <v>5.1986408794189174</v>
      </c>
    </row>
    <row r="13" spans="1:17" x14ac:dyDescent="0.3">
      <c r="A13" s="3" t="s">
        <v>166</v>
      </c>
      <c r="B13" s="34">
        <f>'Öppenhet &amp; påverkan'!AL10</f>
        <v>74.285714285714292</v>
      </c>
      <c r="C13" s="34">
        <f>Förskola!U11</f>
        <v>72.222222222222214</v>
      </c>
      <c r="D13" s="34">
        <f>[1]Grundskola!S11</f>
        <v>87.5</v>
      </c>
      <c r="E13" s="34">
        <f>Gymnasieskola!S11</f>
        <v>81.25</v>
      </c>
      <c r="F13" s="34">
        <f>Äldreomsorg!Z11</f>
        <v>82.608695652173907</v>
      </c>
      <c r="G13" s="34">
        <f>IFO!P11</f>
        <v>94.871794871794862</v>
      </c>
      <c r="H13" s="34">
        <f>Handikappomsorg!P11</f>
        <v>61.53846153846154</v>
      </c>
      <c r="I13" s="34">
        <f>'Bygga och bo'!AB11</f>
        <v>76</v>
      </c>
      <c r="J13" s="34">
        <f>'Gator, miljö mm'!V11</f>
        <v>78.94736842105263</v>
      </c>
      <c r="K13" s="34">
        <f>'Tillstånd, näringsliv mm'!O11</f>
        <v>100</v>
      </c>
      <c r="L13" s="34">
        <f>'Ideell sektor + kultur'!S11</f>
        <v>87.5</v>
      </c>
      <c r="M13" s="34">
        <f>Sökfunktion!AW11</f>
        <v>69.565217391304344</v>
      </c>
      <c r="N13" s="41">
        <f t="shared" si="6"/>
        <v>80.524122865226971</v>
      </c>
      <c r="O13" s="13">
        <v>79.583333333333329</v>
      </c>
      <c r="P13" s="41">
        <f t="shared" si="7"/>
        <v>0.94078953189364256</v>
      </c>
      <c r="Q13" s="25">
        <f t="shared" si="8"/>
        <v>1.182143914421331</v>
      </c>
    </row>
    <row r="14" spans="1:17" x14ac:dyDescent="0.3">
      <c r="A14" s="3" t="s">
        <v>189</v>
      </c>
      <c r="B14" s="34">
        <f>'Öppenhet &amp; påverkan'!AL11</f>
        <v>68.571428571428569</v>
      </c>
      <c r="C14" s="34">
        <f>Förskola!U12</f>
        <v>77.777777777777786</v>
      </c>
      <c r="D14" s="34">
        <f>[1]Grundskola!S12</f>
        <v>75</v>
      </c>
      <c r="E14" s="34">
        <f>Gymnasieskola!S12</f>
        <v>62.5</v>
      </c>
      <c r="F14" s="34">
        <f>Äldreomsorg!Z12</f>
        <v>91.304347826086953</v>
      </c>
      <c r="G14" s="34">
        <f>IFO!P12</f>
        <v>92.307692307692307</v>
      </c>
      <c r="H14" s="34">
        <f>Handikappomsorg!P12</f>
        <v>69.230769230769226</v>
      </c>
      <c r="I14" s="34">
        <f>'Bygga och bo'!AB12</f>
        <v>88</v>
      </c>
      <c r="J14" s="34">
        <f>'Gator, miljö mm'!V12</f>
        <v>94.73684210526315</v>
      </c>
      <c r="K14" s="34">
        <f>'Tillstånd, näringsliv mm'!O12</f>
        <v>83.333333333333343</v>
      </c>
      <c r="L14" s="34">
        <f>'Ideell sektor + kultur'!S12</f>
        <v>62.5</v>
      </c>
      <c r="M14" s="34">
        <f>Sökfunktion!AW12</f>
        <v>39.130434782608695</v>
      </c>
      <c r="N14" s="41">
        <f t="shared" si="6"/>
        <v>75.366052161246685</v>
      </c>
      <c r="O14" s="13">
        <v>75.75</v>
      </c>
      <c r="P14" s="41">
        <f t="shared" si="7"/>
        <v>-0.38394783875331484</v>
      </c>
      <c r="Q14" s="25">
        <f t="shared" si="8"/>
        <v>-0.5068618333377094</v>
      </c>
    </row>
    <row r="15" spans="1:17" x14ac:dyDescent="0.3">
      <c r="A15" s="77" t="s">
        <v>202</v>
      </c>
      <c r="B15" s="34">
        <f>'Öppenhet &amp; påverkan'!AL13</f>
        <v>77.142857142857153</v>
      </c>
      <c r="C15" s="34">
        <f>Förskola!U13</f>
        <v>94.444444444444443</v>
      </c>
      <c r="D15" s="34">
        <f>[1]Grundskola!S13</f>
        <v>93.75</v>
      </c>
      <c r="E15" s="34">
        <f>Gymnasieskola!S13</f>
        <v>81.25</v>
      </c>
      <c r="F15" s="34">
        <f>Äldreomsorg!Z13</f>
        <v>78.260869565217391</v>
      </c>
      <c r="G15" s="34">
        <f>IFO!P13</f>
        <v>76.923076923076934</v>
      </c>
      <c r="H15" s="34">
        <f>Handikappomsorg!P13</f>
        <v>61.53846153846154</v>
      </c>
      <c r="I15" s="34">
        <f>'Bygga och bo'!AB13</f>
        <v>80</v>
      </c>
      <c r="J15" s="34">
        <f>'Gator, miljö mm'!V13</f>
        <v>78.94736842105263</v>
      </c>
      <c r="K15" s="34">
        <f>'Tillstånd, näringsliv mm'!O13</f>
        <v>91.666666666666657</v>
      </c>
      <c r="L15" s="34">
        <f>'Ideell sektor + kultur'!S13</f>
        <v>81.25</v>
      </c>
      <c r="M15" s="34">
        <f>Sökfunktion!AW13</f>
        <v>78.260869565217391</v>
      </c>
      <c r="N15" s="85">
        <f t="shared" si="6"/>
        <v>81.119551188916162</v>
      </c>
      <c r="O15" s="86">
        <v>77.166666666666671</v>
      </c>
      <c r="P15" s="85">
        <f t="shared" si="7"/>
        <v>3.9528845222494908</v>
      </c>
      <c r="Q15" s="80">
        <f t="shared" si="8"/>
        <v>5.1225285385522552</v>
      </c>
    </row>
    <row r="16" spans="1:17" x14ac:dyDescent="0.3">
      <c r="A16" s="3" t="s">
        <v>214</v>
      </c>
      <c r="B16" s="34">
        <f>'Öppenhet &amp; påverkan'!AL14</f>
        <v>65.714285714285708</v>
      </c>
      <c r="C16" s="34">
        <f>Förskola!U14</f>
        <v>55.555555555555557</v>
      </c>
      <c r="D16" s="34">
        <f>[1]Grundskola!S14</f>
        <v>75</v>
      </c>
      <c r="E16" s="34">
        <f>Gymnasieskola!S14</f>
        <v>56.25</v>
      </c>
      <c r="F16" s="34">
        <f>Äldreomsorg!Z14</f>
        <v>100</v>
      </c>
      <c r="G16" s="34">
        <f>IFO!P14</f>
        <v>100</v>
      </c>
      <c r="H16" s="34">
        <f>Handikappomsorg!P14</f>
        <v>61.53846153846154</v>
      </c>
      <c r="I16" s="34">
        <f>'Bygga och bo'!AB14</f>
        <v>88</v>
      </c>
      <c r="J16" s="34">
        <f>'Gator, miljö mm'!V14</f>
        <v>78.94736842105263</v>
      </c>
      <c r="K16" s="34">
        <f>'Tillstånd, näringsliv mm'!O14</f>
        <v>100</v>
      </c>
      <c r="L16" s="34">
        <f>'Ideell sektor + kultur'!S14</f>
        <v>75</v>
      </c>
      <c r="M16" s="34">
        <f>Sökfunktion!AW14</f>
        <v>58.695652173913047</v>
      </c>
      <c r="N16" s="41">
        <f t="shared" si="6"/>
        <v>76.225110283605702</v>
      </c>
      <c r="O16" s="13">
        <v>74.416666666666671</v>
      </c>
      <c r="P16" s="41">
        <f t="shared" si="7"/>
        <v>1.8084436169390301</v>
      </c>
      <c r="Q16" s="25">
        <f t="shared" si="8"/>
        <v>2.4301593956627503</v>
      </c>
    </row>
    <row r="17" spans="1:17" x14ac:dyDescent="0.3">
      <c r="A17" s="3" t="s">
        <v>236</v>
      </c>
      <c r="B17" s="34">
        <f>'Öppenhet &amp; påverkan'!AL15</f>
        <v>57.142857142857139</v>
      </c>
      <c r="C17" s="34">
        <f>Förskola!U15</f>
        <v>94.444444444444443</v>
      </c>
      <c r="D17" s="34">
        <f>[1]Grundskola!S15</f>
        <v>81.25</v>
      </c>
      <c r="E17" s="34">
        <f>Gymnasieskola!S15</f>
        <v>87.5</v>
      </c>
      <c r="F17" s="34">
        <f>Äldreomsorg!Z15</f>
        <v>82.608695652173907</v>
      </c>
      <c r="G17" s="34">
        <f>IFO!P15</f>
        <v>84.615384615384613</v>
      </c>
      <c r="H17" s="34">
        <f>Handikappomsorg!P15</f>
        <v>53.846153846153847</v>
      </c>
      <c r="I17" s="34">
        <f>'Bygga och bo'!AB15</f>
        <v>80</v>
      </c>
      <c r="J17" s="34">
        <f>'Gator, miljö mm'!V15</f>
        <v>78.94736842105263</v>
      </c>
      <c r="K17" s="34">
        <f>'Tillstånd, näringsliv mm'!O15</f>
        <v>83.333333333333343</v>
      </c>
      <c r="L17" s="34">
        <f>'Ideell sektor + kultur'!S15</f>
        <v>81.25</v>
      </c>
      <c r="M17" s="34">
        <f>Sökfunktion!AW15</f>
        <v>54.347826086956516</v>
      </c>
      <c r="N17" s="41">
        <f t="shared" ref="N17:N18" si="9">AVERAGE(B17:M17)</f>
        <v>76.607171961863031</v>
      </c>
      <c r="O17" s="13">
        <v>76.833333333333329</v>
      </c>
      <c r="P17" s="41">
        <f t="shared" ref="P17:P18" si="10">N17-O17</f>
        <v>-0.22616137147029747</v>
      </c>
      <c r="Q17" s="25">
        <f t="shared" ref="Q17:Q18" si="11">(N17-O17)/O17*100</f>
        <v>-0.29435319497218765</v>
      </c>
    </row>
    <row r="18" spans="1:17" x14ac:dyDescent="0.3">
      <c r="A18" s="3" t="s">
        <v>271</v>
      </c>
      <c r="B18" s="34">
        <f>'Öppenhet &amp; påverkan'!AL16</f>
        <v>60</v>
      </c>
      <c r="C18" s="34">
        <f>Förskola!U16</f>
        <v>50</v>
      </c>
      <c r="D18" s="34">
        <f>[1]Grundskola!S16</f>
        <v>81.25</v>
      </c>
      <c r="E18" s="34">
        <f>Gymnasieskola!S16</f>
        <v>68.75</v>
      </c>
      <c r="F18" s="34">
        <f>Äldreomsorg!Z16</f>
        <v>86.956521739130437</v>
      </c>
      <c r="G18" s="34">
        <f>IFO!P16</f>
        <v>92.307692307692307</v>
      </c>
      <c r="H18" s="34">
        <f>Handikappomsorg!P16</f>
        <v>46.153846153846153</v>
      </c>
      <c r="I18" s="34">
        <f>'Bygga och bo'!AB16</f>
        <v>80</v>
      </c>
      <c r="J18" s="34">
        <f>'Gator, miljö mm'!V16</f>
        <v>73.68421052631578</v>
      </c>
      <c r="K18" s="34">
        <f>'Tillstånd, näringsliv mm'!O16</f>
        <v>100</v>
      </c>
      <c r="L18" s="34">
        <f>'Ideell sektor + kultur'!S16</f>
        <v>75</v>
      </c>
      <c r="M18" s="34">
        <f>Sökfunktion!AW16</f>
        <v>63.04347826086957</v>
      </c>
      <c r="N18" s="41">
        <f t="shared" si="9"/>
        <v>73.095479082321191</v>
      </c>
      <c r="O18" s="13">
        <v>70.75</v>
      </c>
      <c r="P18" s="41">
        <f t="shared" si="10"/>
        <v>2.3454790823211908</v>
      </c>
      <c r="Q18" s="25">
        <f t="shared" si="11"/>
        <v>3.3151647806659938</v>
      </c>
    </row>
    <row r="19" spans="1:17" x14ac:dyDescent="0.3">
      <c r="A19" s="3" t="s">
        <v>299</v>
      </c>
      <c r="B19" s="34">
        <f>'Öppenhet &amp; påverkan'!AL17</f>
        <v>51.428571428571423</v>
      </c>
      <c r="C19" s="34">
        <f>Förskola!U17</f>
        <v>72.222222222222214</v>
      </c>
      <c r="D19" s="34">
        <f>[1]Grundskola!S17</f>
        <v>81.25</v>
      </c>
      <c r="E19" s="34">
        <f>Gymnasieskola!S17</f>
        <v>68.75</v>
      </c>
      <c r="F19" s="34">
        <f>Äldreomsorg!Z17</f>
        <v>78.260869565217391</v>
      </c>
      <c r="G19" s="34">
        <f>IFO!P17</f>
        <v>76.923076923076934</v>
      </c>
      <c r="H19" s="34">
        <f>Handikappomsorg!P17</f>
        <v>53.846153846153847</v>
      </c>
      <c r="I19" s="34">
        <f>'Bygga och bo'!AB17</f>
        <v>80</v>
      </c>
      <c r="J19" s="34">
        <f>'Gator, miljö mm'!V17</f>
        <v>73.68421052631578</v>
      </c>
      <c r="K19" s="34">
        <f>'Tillstånd, näringsliv mm'!O17</f>
        <v>100</v>
      </c>
      <c r="L19" s="34">
        <f>'Ideell sektor + kultur'!S17</f>
        <v>62.5</v>
      </c>
      <c r="M19" s="34">
        <f>Sökfunktion!AW17</f>
        <v>56.521739130434781</v>
      </c>
      <c r="N19" s="41">
        <f t="shared" ref="N19" si="12">AVERAGE(B19:M19)</f>
        <v>71.282236970166025</v>
      </c>
      <c r="O19" s="13">
        <v>68.166666666666671</v>
      </c>
      <c r="P19" s="41">
        <f t="shared" ref="P19" si="13">N19-O19</f>
        <v>3.1155703034993536</v>
      </c>
      <c r="Q19" s="25">
        <f t="shared" ref="Q19" si="14">(N19-O19)/O19*100</f>
        <v>4.5705187826396383</v>
      </c>
    </row>
  </sheetData>
  <mergeCells count="2">
    <mergeCell ref="A1:N1"/>
    <mergeCell ref="A3:G3"/>
  </mergeCells>
  <conditionalFormatting sqref="B5:M10 C11:M11 E12:I12 L12:M12 B12:C19 E13:M19">
    <cfRule type="cellIs" dxfId="32" priority="31" stopIfTrue="1" operator="between">
      <formula>80</formula>
      <formula>100</formula>
    </cfRule>
    <cfRule type="cellIs" dxfId="31" priority="32" stopIfTrue="1" operator="between">
      <formula>50</formula>
      <formula>79</formula>
    </cfRule>
    <cfRule type="cellIs" dxfId="30" priority="33" stopIfTrue="1" operator="between">
      <formula>0</formula>
      <formula>49</formula>
    </cfRule>
  </conditionalFormatting>
  <conditionalFormatting sqref="B11">
    <cfRule type="cellIs" dxfId="29" priority="28" stopIfTrue="1" operator="between">
      <formula>80</formula>
      <formula>100</formula>
    </cfRule>
    <cfRule type="cellIs" dxfId="28" priority="29" stopIfTrue="1" operator="between">
      <formula>50</formula>
      <formula>79</formula>
    </cfRule>
    <cfRule type="cellIs" dxfId="27" priority="30" stopIfTrue="1" operator="between">
      <formula>0</formula>
      <formula>49</formula>
    </cfRule>
  </conditionalFormatting>
  <conditionalFormatting sqref="D12">
    <cfRule type="cellIs" dxfId="26" priority="25" stopIfTrue="1" operator="between">
      <formula>80</formula>
      <formula>100</formula>
    </cfRule>
    <cfRule type="cellIs" dxfId="25" priority="26" stopIfTrue="1" operator="between">
      <formula>50</formula>
      <formula>79</formula>
    </cfRule>
    <cfRule type="cellIs" dxfId="24" priority="27" stopIfTrue="1" operator="between">
      <formula>0</formula>
      <formula>49</formula>
    </cfRule>
  </conditionalFormatting>
  <conditionalFormatting sqref="J12:K12">
    <cfRule type="cellIs" dxfId="23" priority="22" stopIfTrue="1" operator="between">
      <formula>80</formula>
      <formula>100</formula>
    </cfRule>
    <cfRule type="cellIs" dxfId="22" priority="23" stopIfTrue="1" operator="between">
      <formula>50</formula>
      <formula>79</formula>
    </cfRule>
    <cfRule type="cellIs" dxfId="21" priority="24" stopIfTrue="1" operator="between">
      <formula>0</formula>
      <formula>49</formula>
    </cfRule>
  </conditionalFormatting>
  <conditionalFormatting sqref="D13">
    <cfRule type="cellIs" dxfId="20" priority="19" stopIfTrue="1" operator="between">
      <formula>80</formula>
      <formula>100</formula>
    </cfRule>
    <cfRule type="cellIs" dxfId="19" priority="20" stopIfTrue="1" operator="between">
      <formula>50</formula>
      <formula>79</formula>
    </cfRule>
    <cfRule type="cellIs" dxfId="18" priority="21" stopIfTrue="1" operator="between">
      <formula>0</formula>
      <formula>49</formula>
    </cfRule>
  </conditionalFormatting>
  <conditionalFormatting sqref="D14">
    <cfRule type="cellIs" dxfId="17" priority="16" stopIfTrue="1" operator="between">
      <formula>80</formula>
      <formula>100</formula>
    </cfRule>
    <cfRule type="cellIs" dxfId="16" priority="17" stopIfTrue="1" operator="between">
      <formula>50</formula>
      <formula>79</formula>
    </cfRule>
    <cfRule type="cellIs" dxfId="15" priority="18" stopIfTrue="1" operator="between">
      <formula>0</formula>
      <formula>49</formula>
    </cfRule>
  </conditionalFormatting>
  <conditionalFormatting sqref="D15">
    <cfRule type="cellIs" dxfId="14" priority="13" stopIfTrue="1" operator="between">
      <formula>80</formula>
      <formula>100</formula>
    </cfRule>
    <cfRule type="cellIs" dxfId="13" priority="14" stopIfTrue="1" operator="between">
      <formula>50</formula>
      <formula>79</formula>
    </cfRule>
    <cfRule type="cellIs" dxfId="12" priority="15" stopIfTrue="1" operator="between">
      <formula>0</formula>
      <formula>49</formula>
    </cfRule>
  </conditionalFormatting>
  <conditionalFormatting sqref="D16">
    <cfRule type="cellIs" dxfId="11" priority="10" stopIfTrue="1" operator="between">
      <formula>80</formula>
      <formula>100</formula>
    </cfRule>
    <cfRule type="cellIs" dxfId="10" priority="11" stopIfTrue="1" operator="between">
      <formula>50</formula>
      <formula>79</formula>
    </cfRule>
    <cfRule type="cellIs" dxfId="9" priority="12" stopIfTrue="1" operator="between">
      <formula>0</formula>
      <formula>49</formula>
    </cfRule>
  </conditionalFormatting>
  <conditionalFormatting sqref="D17">
    <cfRule type="cellIs" dxfId="8" priority="7" stopIfTrue="1" operator="between">
      <formula>80</formula>
      <formula>100</formula>
    </cfRule>
    <cfRule type="cellIs" dxfId="7" priority="8" stopIfTrue="1" operator="between">
      <formula>50</formula>
      <formula>79</formula>
    </cfRule>
    <cfRule type="cellIs" dxfId="6" priority="9" stopIfTrue="1" operator="between">
      <formula>0</formula>
      <formula>49</formula>
    </cfRule>
  </conditionalFormatting>
  <conditionalFormatting sqref="D18">
    <cfRule type="cellIs" dxfId="5" priority="4" stopIfTrue="1" operator="between">
      <formula>80</formula>
      <formula>100</formula>
    </cfRule>
    <cfRule type="cellIs" dxfId="4" priority="5" stopIfTrue="1" operator="between">
      <formula>50</formula>
      <formula>79</formula>
    </cfRule>
    <cfRule type="cellIs" dxfId="3" priority="6" stopIfTrue="1" operator="between">
      <formula>0</formula>
      <formula>49</formula>
    </cfRule>
  </conditionalFormatting>
  <conditionalFormatting sqref="D19">
    <cfRule type="cellIs" dxfId="2" priority="1" stopIfTrue="1" operator="between">
      <formula>80</formula>
      <formula>100</formula>
    </cfRule>
    <cfRule type="cellIs" dxfId="1" priority="2" stopIfTrue="1" operator="between">
      <formula>50</formula>
      <formula>79</formula>
    </cfRule>
    <cfRule type="cellIs" dxfId="0" priority="3" stopIfTrue="1" operator="between">
      <formula>0</formula>
      <formula>49</formula>
    </cfRule>
  </conditionalFormatting>
  <hyperlinks>
    <hyperlink ref="A3" location="Spindeldiagram!A1" display="Klicka här för att se din kommuns resultat i ett spindeldiagram, jämfört med riket"/>
    <hyperlink ref="A3:G3" location="Spindeldiagram!A2" tooltip="Till spindeldiagram" display="Klicka här för att se din kommuns resultat i ett spindeldiagram, jämfört med riket"/>
  </hyperlinks>
  <pageMargins left="0.25" right="0.25" top="0.75" bottom="0.75" header="0.3" footer="0.3"/>
  <pageSetup paperSize="9" scale="5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1"/>
  <sheetViews>
    <sheetView workbookViewId="0">
      <selection activeCell="Q15" sqref="Q15"/>
    </sheetView>
  </sheetViews>
  <sheetFormatPr defaultColWidth="9.109375" defaultRowHeight="14.4" x14ac:dyDescent="0.3"/>
  <cols>
    <col min="1" max="1" width="20.5546875" style="16" customWidth="1"/>
    <col min="2" max="2" width="5" style="16" customWidth="1"/>
    <col min="3" max="3" width="16.6640625" style="16" customWidth="1"/>
    <col min="4" max="12" width="9.109375" style="16"/>
    <col min="13" max="13" width="23" style="16" customWidth="1"/>
    <col min="14" max="15" width="12.6640625" style="16" customWidth="1"/>
    <col min="16" max="16384" width="9.109375" style="16"/>
  </cols>
  <sheetData>
    <row r="1" spans="1:15" s="15" customFormat="1" ht="18" thickTop="1" x14ac:dyDescent="0.3">
      <c r="A1" s="32" t="s">
        <v>511</v>
      </c>
      <c r="C1" s="75" t="s">
        <v>524</v>
      </c>
    </row>
    <row r="2" spans="1:15" s="15" customFormat="1" ht="19.5" customHeight="1" thickBot="1" x14ac:dyDescent="0.3">
      <c r="A2" s="33" t="s">
        <v>202</v>
      </c>
      <c r="C2" s="76"/>
    </row>
    <row r="3" spans="1:15" ht="15" thickTop="1" x14ac:dyDescent="0.3"/>
    <row r="5" spans="1:15" s="15" customFormat="1" ht="39.75" customHeight="1" x14ac:dyDescent="0.25">
      <c r="M5" s="20" t="s">
        <v>513</v>
      </c>
      <c r="N5" s="21" t="str">
        <f>IF(A2="","Ingen kommun vald",A2)</f>
        <v>Rättvik</v>
      </c>
      <c r="O5" s="21" t="s">
        <v>512</v>
      </c>
    </row>
    <row r="6" spans="1:15" s="15" customFormat="1" ht="13.2" x14ac:dyDescent="0.25">
      <c r="M6" s="22" t="s">
        <v>514</v>
      </c>
      <c r="N6" s="23">
        <f>IF($A$2="","",VLOOKUP($A$2,Totalt!$A$5:$M$19,2,0))</f>
        <v>77.142857142857153</v>
      </c>
      <c r="O6" s="24">
        <v>71.799671592775027</v>
      </c>
    </row>
    <row r="7" spans="1:15" s="15" customFormat="1" ht="13.2" x14ac:dyDescent="0.25">
      <c r="M7" s="22" t="s">
        <v>314</v>
      </c>
      <c r="N7" s="23">
        <f>IF($A$2="","",VLOOKUP($A$2,Totalt!$A$5:$M$19,3,0))</f>
        <v>94.444444444444443</v>
      </c>
      <c r="O7" s="24">
        <v>82.567049808429203</v>
      </c>
    </row>
    <row r="8" spans="1:15" s="15" customFormat="1" ht="13.2" x14ac:dyDescent="0.25">
      <c r="M8" s="22" t="s">
        <v>326</v>
      </c>
      <c r="N8" s="23">
        <f>IF($A$2="","",VLOOKUP($A$2,Totalt!$A$5:$M$19,4,0))</f>
        <v>93.75</v>
      </c>
      <c r="O8" s="24">
        <v>82.622126436781599</v>
      </c>
    </row>
    <row r="9" spans="1:15" s="15" customFormat="1" ht="13.2" x14ac:dyDescent="0.25">
      <c r="M9" s="22" t="s">
        <v>515</v>
      </c>
      <c r="N9" s="23">
        <f>IF($A$2="","",VLOOKUP($A$2,Totalt!$A$5:$M$19,5,0))</f>
        <v>81.25</v>
      </c>
      <c r="O9" s="24">
        <v>74.619252873563227</v>
      </c>
    </row>
    <row r="10" spans="1:15" s="15" customFormat="1" ht="13.2" x14ac:dyDescent="0.25">
      <c r="M10" s="22" t="s">
        <v>347</v>
      </c>
      <c r="N10" s="23">
        <f>IF($A$2="","",VLOOKUP($A$2,Totalt!$A$5:$M$19,6,0))</f>
        <v>78.260869565217391</v>
      </c>
      <c r="O10" s="24">
        <v>86.386806596701632</v>
      </c>
    </row>
    <row r="11" spans="1:15" s="15" customFormat="1" ht="13.2" x14ac:dyDescent="0.25">
      <c r="M11" s="22" t="s">
        <v>424</v>
      </c>
      <c r="N11" s="23">
        <f>IF($A$2="","",VLOOKUP($A$2,Totalt!$A$5:$M$19,7,0))</f>
        <v>76.923076923076934</v>
      </c>
      <c r="O11" s="24">
        <v>86.631299734747799</v>
      </c>
    </row>
    <row r="12" spans="1:15" s="15" customFormat="1" ht="13.2" x14ac:dyDescent="0.25">
      <c r="M12" s="22" t="s">
        <v>516</v>
      </c>
      <c r="N12" s="23">
        <f>IF($A$2="","",VLOOKUP($A$2,Totalt!$A$5:$M$19,8,0))</f>
        <v>61.53846153846154</v>
      </c>
      <c r="O12" s="24">
        <v>64.190981432360658</v>
      </c>
    </row>
    <row r="13" spans="1:15" s="15" customFormat="1" ht="13.2" x14ac:dyDescent="0.25">
      <c r="M13" s="22" t="s">
        <v>517</v>
      </c>
      <c r="N13" s="23">
        <f>IF($A$2="","",VLOOKUP($A$2,Totalt!$A$5:$M$19,9,0))</f>
        <v>80</v>
      </c>
      <c r="O13" s="24">
        <v>85.195402298850581</v>
      </c>
    </row>
    <row r="14" spans="1:15" s="15" customFormat="1" ht="13.2" x14ac:dyDescent="0.25">
      <c r="M14" s="22" t="s">
        <v>518</v>
      </c>
      <c r="N14" s="23">
        <f>IF($A$2="","",VLOOKUP($A$2,Totalt!$A$5:$M$19,10,0))</f>
        <v>78.94736842105263</v>
      </c>
      <c r="O14" s="24">
        <v>85.208711433757045</v>
      </c>
    </row>
    <row r="15" spans="1:15" s="15" customFormat="1" ht="13.2" x14ac:dyDescent="0.25">
      <c r="M15" s="22" t="s">
        <v>519</v>
      </c>
      <c r="N15" s="23">
        <f>IF($A$2="","",VLOOKUP($A$2,Totalt!$A$5:$M$19,11,0))</f>
        <v>91.666666666666657</v>
      </c>
      <c r="O15" s="24">
        <v>95.97701149425292</v>
      </c>
    </row>
    <row r="16" spans="1:15" s="15" customFormat="1" ht="13.2" x14ac:dyDescent="0.25">
      <c r="M16" s="22" t="s">
        <v>520</v>
      </c>
      <c r="N16" s="23">
        <f>IF($A$2="","",VLOOKUP($A$2,Totalt!$A$5:$M$19,12,0))</f>
        <v>81.25</v>
      </c>
      <c r="O16" s="24">
        <v>79.94252873563218</v>
      </c>
    </row>
    <row r="17" spans="13:15" s="15" customFormat="1" ht="13.2" x14ac:dyDescent="0.25">
      <c r="M17" s="22" t="s">
        <v>422</v>
      </c>
      <c r="N17" s="23">
        <f>IF($A$2="","",VLOOKUP($A$2,Totalt!$A$5:$M$19,13,0))</f>
        <v>78.260869565217391</v>
      </c>
      <c r="O17" s="24">
        <v>63.223388305847116</v>
      </c>
    </row>
    <row r="100" spans="1:3" hidden="1" x14ac:dyDescent="0.3"/>
    <row r="101" spans="1:3" s="15" customFormat="1" ht="13.2" hidden="1" x14ac:dyDescent="0.25">
      <c r="A101" s="14" t="s">
        <v>24</v>
      </c>
      <c r="B101" s="17"/>
      <c r="C101" s="18" t="s">
        <v>512</v>
      </c>
    </row>
    <row r="102" spans="1:3" s="15" customFormat="1" ht="13.2" hidden="1" x14ac:dyDescent="0.25">
      <c r="A102" s="14" t="s">
        <v>25</v>
      </c>
      <c r="B102" s="17"/>
      <c r="C102" s="18" t="s">
        <v>521</v>
      </c>
    </row>
    <row r="103" spans="1:3" s="15" customFormat="1" ht="13.2" hidden="1" x14ac:dyDescent="0.25">
      <c r="A103" s="14" t="s">
        <v>26</v>
      </c>
      <c r="B103" s="17"/>
    </row>
    <row r="104" spans="1:3" s="15" customFormat="1" ht="13.2" hidden="1" x14ac:dyDescent="0.25">
      <c r="A104" s="14" t="s">
        <v>27</v>
      </c>
      <c r="B104" s="17"/>
    </row>
    <row r="105" spans="1:3" s="15" customFormat="1" ht="13.2" hidden="1" x14ac:dyDescent="0.25">
      <c r="A105" s="14" t="s">
        <v>28</v>
      </c>
      <c r="B105" s="17"/>
    </row>
    <row r="106" spans="1:3" s="15" customFormat="1" ht="13.2" hidden="1" x14ac:dyDescent="0.25">
      <c r="A106" s="14" t="s">
        <v>29</v>
      </c>
      <c r="B106" s="17"/>
    </row>
    <row r="107" spans="1:3" s="15" customFormat="1" ht="13.2" hidden="1" x14ac:dyDescent="0.25">
      <c r="A107" s="14" t="s">
        <v>30</v>
      </c>
      <c r="B107" s="17"/>
    </row>
    <row r="108" spans="1:3" s="15" customFormat="1" ht="13.2" hidden="1" x14ac:dyDescent="0.25">
      <c r="A108" s="14" t="s">
        <v>31</v>
      </c>
      <c r="B108" s="17"/>
    </row>
    <row r="109" spans="1:3" s="15" customFormat="1" ht="13.2" hidden="1" x14ac:dyDescent="0.25">
      <c r="A109" s="14" t="s">
        <v>32</v>
      </c>
      <c r="B109" s="17"/>
    </row>
    <row r="110" spans="1:3" s="15" customFormat="1" ht="13.2" hidden="1" x14ac:dyDescent="0.25">
      <c r="A110" s="14" t="s">
        <v>33</v>
      </c>
      <c r="B110" s="17"/>
    </row>
    <row r="111" spans="1:3" s="15" customFormat="1" ht="13.2" hidden="1" x14ac:dyDescent="0.25">
      <c r="A111" s="14" t="s">
        <v>34</v>
      </c>
      <c r="B111" s="17"/>
    </row>
    <row r="112" spans="1:3" s="15" customFormat="1" ht="13.2" hidden="1" x14ac:dyDescent="0.25">
      <c r="A112" s="14" t="s">
        <v>35</v>
      </c>
      <c r="B112" s="17"/>
    </row>
    <row r="113" spans="1:2" s="15" customFormat="1" ht="13.2" hidden="1" x14ac:dyDescent="0.25">
      <c r="A113" s="14" t="s">
        <v>36</v>
      </c>
      <c r="B113" s="17"/>
    </row>
    <row r="114" spans="1:2" s="15" customFormat="1" ht="13.2" hidden="1" x14ac:dyDescent="0.25">
      <c r="A114" s="14" t="s">
        <v>37</v>
      </c>
      <c r="B114" s="17"/>
    </row>
    <row r="115" spans="1:2" s="15" customFormat="1" ht="13.2" hidden="1" x14ac:dyDescent="0.25">
      <c r="A115" s="14" t="s">
        <v>38</v>
      </c>
      <c r="B115" s="17"/>
    </row>
    <row r="116" spans="1:2" s="15" customFormat="1" ht="13.2" hidden="1" x14ac:dyDescent="0.25">
      <c r="A116" s="14" t="s">
        <v>39</v>
      </c>
      <c r="B116" s="17"/>
    </row>
    <row r="117" spans="1:2" s="15" customFormat="1" ht="13.2" hidden="1" x14ac:dyDescent="0.25">
      <c r="A117" s="14" t="s">
        <v>40</v>
      </c>
      <c r="B117" s="17"/>
    </row>
    <row r="118" spans="1:2" s="15" customFormat="1" ht="13.2" hidden="1" x14ac:dyDescent="0.25">
      <c r="A118" s="14" t="s">
        <v>41</v>
      </c>
      <c r="B118" s="17"/>
    </row>
    <row r="119" spans="1:2" s="15" customFormat="1" ht="13.2" hidden="1" x14ac:dyDescent="0.25">
      <c r="A119" s="14" t="s">
        <v>42</v>
      </c>
      <c r="B119" s="17"/>
    </row>
    <row r="120" spans="1:2" s="15" customFormat="1" ht="13.2" hidden="1" x14ac:dyDescent="0.25">
      <c r="A120" s="14" t="s">
        <v>43</v>
      </c>
      <c r="B120" s="17"/>
    </row>
    <row r="121" spans="1:2" s="15" customFormat="1" ht="13.2" hidden="1" x14ac:dyDescent="0.25">
      <c r="A121" s="14" t="s">
        <v>44</v>
      </c>
      <c r="B121" s="17"/>
    </row>
    <row r="122" spans="1:2" s="15" customFormat="1" ht="13.2" hidden="1" x14ac:dyDescent="0.25">
      <c r="A122" s="14" t="s">
        <v>45</v>
      </c>
      <c r="B122" s="17"/>
    </row>
    <row r="123" spans="1:2" s="15" customFormat="1" ht="13.2" hidden="1" x14ac:dyDescent="0.25">
      <c r="A123" s="14" t="s">
        <v>46</v>
      </c>
      <c r="B123" s="17"/>
    </row>
    <row r="124" spans="1:2" s="15" customFormat="1" ht="13.2" hidden="1" x14ac:dyDescent="0.25">
      <c r="A124" s="14" t="s">
        <v>47</v>
      </c>
      <c r="B124" s="17"/>
    </row>
    <row r="125" spans="1:2" s="15" customFormat="1" ht="13.2" hidden="1" x14ac:dyDescent="0.25">
      <c r="A125" s="14" t="s">
        <v>48</v>
      </c>
      <c r="B125" s="17"/>
    </row>
    <row r="126" spans="1:2" s="15" customFormat="1" ht="13.2" hidden="1" x14ac:dyDescent="0.25">
      <c r="A126" s="14" t="s">
        <v>49</v>
      </c>
      <c r="B126" s="17"/>
    </row>
    <row r="127" spans="1:2" s="15" customFormat="1" ht="13.2" hidden="1" x14ac:dyDescent="0.25">
      <c r="A127" s="14" t="s">
        <v>50</v>
      </c>
      <c r="B127" s="17"/>
    </row>
    <row r="128" spans="1:2" s="15" customFormat="1" ht="13.2" hidden="1" x14ac:dyDescent="0.25">
      <c r="A128" s="14" t="s">
        <v>51</v>
      </c>
      <c r="B128" s="17"/>
    </row>
    <row r="129" spans="1:2" s="15" customFormat="1" ht="13.2" hidden="1" x14ac:dyDescent="0.25">
      <c r="A129" s="14" t="s">
        <v>52</v>
      </c>
      <c r="B129" s="17"/>
    </row>
    <row r="130" spans="1:2" s="15" customFormat="1" ht="13.2" hidden="1" x14ac:dyDescent="0.25">
      <c r="A130" s="14" t="s">
        <v>53</v>
      </c>
      <c r="B130" s="17"/>
    </row>
    <row r="131" spans="1:2" s="15" customFormat="1" ht="13.2" hidden="1" x14ac:dyDescent="0.25">
      <c r="A131" s="14" t="s">
        <v>54</v>
      </c>
      <c r="B131" s="17"/>
    </row>
    <row r="132" spans="1:2" s="15" customFormat="1" ht="13.2" hidden="1" x14ac:dyDescent="0.25">
      <c r="A132" s="14" t="s">
        <v>55</v>
      </c>
      <c r="B132" s="17"/>
    </row>
    <row r="133" spans="1:2" s="15" customFormat="1" ht="13.2" hidden="1" x14ac:dyDescent="0.25">
      <c r="A133" s="14" t="s">
        <v>56</v>
      </c>
      <c r="B133" s="17"/>
    </row>
    <row r="134" spans="1:2" s="15" customFormat="1" ht="13.2" hidden="1" x14ac:dyDescent="0.25">
      <c r="A134" s="14" t="s">
        <v>57</v>
      </c>
      <c r="B134" s="17"/>
    </row>
    <row r="135" spans="1:2" s="15" customFormat="1" ht="13.2" hidden="1" x14ac:dyDescent="0.25">
      <c r="A135" s="14" t="s">
        <v>58</v>
      </c>
      <c r="B135" s="17"/>
    </row>
    <row r="136" spans="1:2" s="15" customFormat="1" ht="13.2" hidden="1" x14ac:dyDescent="0.25">
      <c r="A136" s="14" t="s">
        <v>59</v>
      </c>
      <c r="B136" s="17"/>
    </row>
    <row r="137" spans="1:2" s="15" customFormat="1" ht="13.2" hidden="1" x14ac:dyDescent="0.25">
      <c r="A137" s="14" t="s">
        <v>60</v>
      </c>
      <c r="B137" s="17"/>
    </row>
    <row r="138" spans="1:2" s="15" customFormat="1" ht="13.2" hidden="1" x14ac:dyDescent="0.25">
      <c r="A138" s="14" t="s">
        <v>61</v>
      </c>
      <c r="B138" s="17"/>
    </row>
    <row r="139" spans="1:2" s="15" customFormat="1" ht="13.2" hidden="1" x14ac:dyDescent="0.25">
      <c r="A139" s="14" t="s">
        <v>62</v>
      </c>
      <c r="B139" s="17"/>
    </row>
    <row r="140" spans="1:2" s="15" customFormat="1" ht="13.2" hidden="1" x14ac:dyDescent="0.25">
      <c r="A140" s="14" t="s">
        <v>63</v>
      </c>
      <c r="B140" s="17"/>
    </row>
    <row r="141" spans="1:2" s="15" customFormat="1" ht="13.2" hidden="1" x14ac:dyDescent="0.25">
      <c r="A141" s="14" t="s">
        <v>64</v>
      </c>
      <c r="B141" s="17"/>
    </row>
    <row r="142" spans="1:2" s="15" customFormat="1" ht="13.2" hidden="1" x14ac:dyDescent="0.25">
      <c r="A142" s="14" t="s">
        <v>65</v>
      </c>
      <c r="B142" s="17"/>
    </row>
    <row r="143" spans="1:2" s="15" customFormat="1" ht="13.2" hidden="1" x14ac:dyDescent="0.25">
      <c r="A143" s="14" t="s">
        <v>66</v>
      </c>
      <c r="B143" s="17"/>
    </row>
    <row r="144" spans="1:2" s="15" customFormat="1" ht="13.2" hidden="1" x14ac:dyDescent="0.25">
      <c r="A144" s="14" t="s">
        <v>67</v>
      </c>
      <c r="B144" s="17"/>
    </row>
    <row r="145" spans="1:2" s="15" customFormat="1" ht="13.2" hidden="1" x14ac:dyDescent="0.25">
      <c r="A145" s="14" t="s">
        <v>68</v>
      </c>
      <c r="B145" s="17"/>
    </row>
    <row r="146" spans="1:2" s="15" customFormat="1" ht="13.2" hidden="1" x14ac:dyDescent="0.25">
      <c r="A146" s="14" t="s">
        <v>69</v>
      </c>
      <c r="B146" s="17"/>
    </row>
    <row r="147" spans="1:2" s="15" customFormat="1" ht="13.2" hidden="1" x14ac:dyDescent="0.25">
      <c r="A147" s="14" t="s">
        <v>70</v>
      </c>
      <c r="B147" s="17"/>
    </row>
    <row r="148" spans="1:2" s="15" customFormat="1" ht="13.2" hidden="1" x14ac:dyDescent="0.25">
      <c r="A148" s="14" t="s">
        <v>71</v>
      </c>
      <c r="B148" s="17"/>
    </row>
    <row r="149" spans="1:2" s="15" customFormat="1" ht="13.2" hidden="1" x14ac:dyDescent="0.25">
      <c r="A149" s="14" t="s">
        <v>72</v>
      </c>
      <c r="B149" s="17"/>
    </row>
    <row r="150" spans="1:2" s="15" customFormat="1" ht="13.2" hidden="1" x14ac:dyDescent="0.25">
      <c r="A150" s="14" t="s">
        <v>73</v>
      </c>
      <c r="B150" s="17"/>
    </row>
    <row r="151" spans="1:2" s="15" customFormat="1" ht="13.2" hidden="1" x14ac:dyDescent="0.25">
      <c r="A151" s="14" t="s">
        <v>74</v>
      </c>
      <c r="B151" s="17"/>
    </row>
    <row r="152" spans="1:2" s="15" customFormat="1" ht="13.2" hidden="1" x14ac:dyDescent="0.25">
      <c r="A152" s="14" t="s">
        <v>75</v>
      </c>
      <c r="B152" s="17"/>
    </row>
    <row r="153" spans="1:2" s="15" customFormat="1" ht="13.2" hidden="1" x14ac:dyDescent="0.25">
      <c r="A153" s="14" t="s">
        <v>76</v>
      </c>
      <c r="B153" s="17"/>
    </row>
    <row r="154" spans="1:2" s="15" customFormat="1" ht="13.2" hidden="1" x14ac:dyDescent="0.25">
      <c r="A154" s="14" t="s">
        <v>77</v>
      </c>
      <c r="B154" s="17"/>
    </row>
    <row r="155" spans="1:2" s="15" customFormat="1" ht="13.2" hidden="1" x14ac:dyDescent="0.25">
      <c r="A155" s="14" t="s">
        <v>78</v>
      </c>
      <c r="B155" s="17"/>
    </row>
    <row r="156" spans="1:2" s="15" customFormat="1" ht="13.2" hidden="1" x14ac:dyDescent="0.25">
      <c r="A156" s="14" t="s">
        <v>79</v>
      </c>
      <c r="B156" s="17"/>
    </row>
    <row r="157" spans="1:2" s="15" customFormat="1" ht="13.2" hidden="1" x14ac:dyDescent="0.25">
      <c r="A157" s="14" t="s">
        <v>80</v>
      </c>
      <c r="B157" s="17"/>
    </row>
    <row r="158" spans="1:2" s="15" customFormat="1" ht="13.2" hidden="1" x14ac:dyDescent="0.25">
      <c r="A158" s="14" t="s">
        <v>81</v>
      </c>
      <c r="B158" s="17"/>
    </row>
    <row r="159" spans="1:2" s="15" customFormat="1" ht="13.2" hidden="1" x14ac:dyDescent="0.25">
      <c r="A159" s="14" t="s">
        <v>82</v>
      </c>
      <c r="B159" s="17"/>
    </row>
    <row r="160" spans="1:2" s="15" customFormat="1" ht="13.2" hidden="1" x14ac:dyDescent="0.25">
      <c r="A160" s="14" t="s">
        <v>83</v>
      </c>
      <c r="B160" s="17"/>
    </row>
    <row r="161" spans="1:2" s="15" customFormat="1" ht="13.2" hidden="1" x14ac:dyDescent="0.25">
      <c r="A161" s="14" t="s">
        <v>84</v>
      </c>
      <c r="B161" s="17"/>
    </row>
    <row r="162" spans="1:2" s="15" customFormat="1" ht="13.2" hidden="1" x14ac:dyDescent="0.25">
      <c r="A162" s="14" t="s">
        <v>85</v>
      </c>
      <c r="B162" s="17"/>
    </row>
    <row r="163" spans="1:2" s="15" customFormat="1" ht="13.2" hidden="1" x14ac:dyDescent="0.25">
      <c r="A163" s="14" t="s">
        <v>86</v>
      </c>
      <c r="B163" s="17"/>
    </row>
    <row r="164" spans="1:2" s="15" customFormat="1" ht="13.2" hidden="1" x14ac:dyDescent="0.25">
      <c r="A164" s="14" t="s">
        <v>87</v>
      </c>
      <c r="B164" s="17"/>
    </row>
    <row r="165" spans="1:2" s="15" customFormat="1" ht="13.2" hidden="1" x14ac:dyDescent="0.25">
      <c r="A165" s="14" t="s">
        <v>88</v>
      </c>
      <c r="B165" s="17"/>
    </row>
    <row r="166" spans="1:2" s="15" customFormat="1" ht="13.2" hidden="1" x14ac:dyDescent="0.25">
      <c r="A166" s="14" t="s">
        <v>89</v>
      </c>
      <c r="B166" s="17"/>
    </row>
    <row r="167" spans="1:2" s="15" customFormat="1" ht="13.2" hidden="1" x14ac:dyDescent="0.25">
      <c r="A167" s="14" t="s">
        <v>90</v>
      </c>
      <c r="B167" s="17"/>
    </row>
    <row r="168" spans="1:2" s="15" customFormat="1" ht="13.2" hidden="1" x14ac:dyDescent="0.25">
      <c r="A168" s="14" t="s">
        <v>91</v>
      </c>
      <c r="B168" s="17"/>
    </row>
    <row r="169" spans="1:2" s="15" customFormat="1" ht="13.2" hidden="1" x14ac:dyDescent="0.25">
      <c r="A169" s="14" t="s">
        <v>92</v>
      </c>
      <c r="B169" s="17"/>
    </row>
    <row r="170" spans="1:2" s="15" customFormat="1" ht="13.2" hidden="1" x14ac:dyDescent="0.25">
      <c r="A170" s="14" t="s">
        <v>93</v>
      </c>
      <c r="B170" s="17"/>
    </row>
    <row r="171" spans="1:2" s="15" customFormat="1" ht="13.2" hidden="1" x14ac:dyDescent="0.25">
      <c r="A171" s="14" t="s">
        <v>94</v>
      </c>
      <c r="B171" s="17"/>
    </row>
    <row r="172" spans="1:2" s="15" customFormat="1" ht="13.2" hidden="1" x14ac:dyDescent="0.25">
      <c r="A172" s="14" t="s">
        <v>95</v>
      </c>
      <c r="B172" s="17"/>
    </row>
    <row r="173" spans="1:2" s="15" customFormat="1" ht="13.2" hidden="1" x14ac:dyDescent="0.25">
      <c r="A173" s="14" t="s">
        <v>96</v>
      </c>
      <c r="B173" s="17"/>
    </row>
    <row r="174" spans="1:2" s="15" customFormat="1" ht="13.2" hidden="1" x14ac:dyDescent="0.25">
      <c r="A174" s="14" t="s">
        <v>97</v>
      </c>
      <c r="B174" s="17"/>
    </row>
    <row r="175" spans="1:2" s="15" customFormat="1" ht="13.2" hidden="1" x14ac:dyDescent="0.25">
      <c r="A175" s="14" t="s">
        <v>98</v>
      </c>
      <c r="B175" s="17"/>
    </row>
    <row r="176" spans="1:2" s="15" customFormat="1" ht="13.2" hidden="1" x14ac:dyDescent="0.25">
      <c r="A176" s="14" t="s">
        <v>99</v>
      </c>
      <c r="B176" s="17"/>
    </row>
    <row r="177" spans="1:2" s="15" customFormat="1" ht="13.2" hidden="1" x14ac:dyDescent="0.25">
      <c r="A177" s="14" t="s">
        <v>100</v>
      </c>
      <c r="B177" s="17"/>
    </row>
    <row r="178" spans="1:2" s="15" customFormat="1" ht="13.2" hidden="1" x14ac:dyDescent="0.25">
      <c r="A178" s="14" t="s">
        <v>101</v>
      </c>
      <c r="B178" s="17"/>
    </row>
    <row r="179" spans="1:2" s="15" customFormat="1" ht="13.2" hidden="1" x14ac:dyDescent="0.25">
      <c r="A179" s="14" t="s">
        <v>102</v>
      </c>
      <c r="B179" s="17"/>
    </row>
    <row r="180" spans="1:2" s="15" customFormat="1" ht="13.2" hidden="1" x14ac:dyDescent="0.25">
      <c r="A180" s="14" t="s">
        <v>103</v>
      </c>
      <c r="B180" s="17"/>
    </row>
    <row r="181" spans="1:2" s="15" customFormat="1" ht="13.2" hidden="1" x14ac:dyDescent="0.25">
      <c r="A181" s="14" t="s">
        <v>104</v>
      </c>
      <c r="B181" s="17"/>
    </row>
    <row r="182" spans="1:2" s="15" customFormat="1" ht="13.2" hidden="1" x14ac:dyDescent="0.25">
      <c r="A182" s="14" t="s">
        <v>105</v>
      </c>
      <c r="B182" s="17"/>
    </row>
    <row r="183" spans="1:2" s="15" customFormat="1" ht="13.2" hidden="1" x14ac:dyDescent="0.25">
      <c r="A183" s="14" t="s">
        <v>106</v>
      </c>
      <c r="B183" s="17"/>
    </row>
    <row r="184" spans="1:2" s="15" customFormat="1" ht="13.2" hidden="1" x14ac:dyDescent="0.25">
      <c r="A184" s="14" t="s">
        <v>107</v>
      </c>
      <c r="B184" s="17"/>
    </row>
    <row r="185" spans="1:2" s="15" customFormat="1" ht="13.2" hidden="1" x14ac:dyDescent="0.25">
      <c r="A185" s="14" t="s">
        <v>108</v>
      </c>
      <c r="B185" s="17"/>
    </row>
    <row r="186" spans="1:2" s="15" customFormat="1" ht="13.2" hidden="1" x14ac:dyDescent="0.25">
      <c r="A186" s="14" t="s">
        <v>109</v>
      </c>
      <c r="B186" s="17"/>
    </row>
    <row r="187" spans="1:2" s="15" customFormat="1" ht="13.2" hidden="1" x14ac:dyDescent="0.25">
      <c r="A187" s="14" t="s">
        <v>110</v>
      </c>
      <c r="B187" s="17"/>
    </row>
    <row r="188" spans="1:2" s="15" customFormat="1" ht="13.2" hidden="1" x14ac:dyDescent="0.25">
      <c r="A188" s="14" t="s">
        <v>111</v>
      </c>
      <c r="B188" s="17"/>
    </row>
    <row r="189" spans="1:2" s="15" customFormat="1" ht="13.2" hidden="1" x14ac:dyDescent="0.25">
      <c r="A189" s="14" t="s">
        <v>112</v>
      </c>
      <c r="B189" s="17"/>
    </row>
    <row r="190" spans="1:2" s="15" customFormat="1" ht="13.2" hidden="1" x14ac:dyDescent="0.25">
      <c r="A190" s="14" t="s">
        <v>113</v>
      </c>
      <c r="B190" s="17"/>
    </row>
    <row r="191" spans="1:2" s="15" customFormat="1" ht="13.2" hidden="1" x14ac:dyDescent="0.25">
      <c r="A191" s="14" t="s">
        <v>114</v>
      </c>
      <c r="B191" s="17"/>
    </row>
    <row r="192" spans="1:2" s="15" customFormat="1" ht="13.2" hidden="1" x14ac:dyDescent="0.25">
      <c r="A192" s="14" t="s">
        <v>115</v>
      </c>
      <c r="B192" s="17"/>
    </row>
    <row r="193" spans="1:2" s="15" customFormat="1" ht="13.2" hidden="1" x14ac:dyDescent="0.25">
      <c r="A193" s="14" t="s">
        <v>116</v>
      </c>
      <c r="B193" s="17"/>
    </row>
    <row r="194" spans="1:2" s="15" customFormat="1" ht="13.2" hidden="1" x14ac:dyDescent="0.25">
      <c r="A194" s="14" t="s">
        <v>117</v>
      </c>
      <c r="B194" s="17"/>
    </row>
    <row r="195" spans="1:2" s="15" customFormat="1" ht="13.2" hidden="1" x14ac:dyDescent="0.25">
      <c r="A195" s="14" t="s">
        <v>118</v>
      </c>
      <c r="B195" s="17"/>
    </row>
    <row r="196" spans="1:2" s="15" customFormat="1" ht="13.2" hidden="1" x14ac:dyDescent="0.25">
      <c r="A196" s="14" t="s">
        <v>119</v>
      </c>
      <c r="B196" s="17"/>
    </row>
    <row r="197" spans="1:2" s="15" customFormat="1" ht="13.2" hidden="1" x14ac:dyDescent="0.25">
      <c r="A197" s="14" t="s">
        <v>120</v>
      </c>
      <c r="B197" s="17"/>
    </row>
    <row r="198" spans="1:2" s="15" customFormat="1" ht="13.2" hidden="1" x14ac:dyDescent="0.25">
      <c r="A198" s="14" t="s">
        <v>121</v>
      </c>
      <c r="B198" s="17"/>
    </row>
    <row r="199" spans="1:2" s="15" customFormat="1" ht="13.2" hidden="1" x14ac:dyDescent="0.25">
      <c r="A199" s="14" t="s">
        <v>122</v>
      </c>
      <c r="B199" s="17"/>
    </row>
    <row r="200" spans="1:2" s="15" customFormat="1" ht="13.2" hidden="1" x14ac:dyDescent="0.25">
      <c r="A200" s="14" t="s">
        <v>123</v>
      </c>
      <c r="B200" s="17"/>
    </row>
    <row r="201" spans="1:2" s="15" customFormat="1" ht="13.2" hidden="1" x14ac:dyDescent="0.25">
      <c r="A201" s="14" t="s">
        <v>124</v>
      </c>
      <c r="B201" s="17"/>
    </row>
    <row r="202" spans="1:2" s="15" customFormat="1" ht="13.2" hidden="1" x14ac:dyDescent="0.25">
      <c r="A202" s="14" t="s">
        <v>125</v>
      </c>
      <c r="B202" s="17"/>
    </row>
    <row r="203" spans="1:2" s="15" customFormat="1" ht="13.2" hidden="1" x14ac:dyDescent="0.25">
      <c r="A203" s="14" t="s">
        <v>126</v>
      </c>
      <c r="B203" s="17"/>
    </row>
    <row r="204" spans="1:2" s="15" customFormat="1" ht="13.2" hidden="1" x14ac:dyDescent="0.25">
      <c r="A204" s="14" t="s">
        <v>127</v>
      </c>
      <c r="B204" s="17"/>
    </row>
    <row r="205" spans="1:2" s="15" customFormat="1" ht="13.2" hidden="1" x14ac:dyDescent="0.25">
      <c r="A205" s="14" t="s">
        <v>128</v>
      </c>
      <c r="B205" s="17"/>
    </row>
    <row r="206" spans="1:2" s="15" customFormat="1" ht="13.2" hidden="1" x14ac:dyDescent="0.25">
      <c r="A206" s="14" t="s">
        <v>129</v>
      </c>
      <c r="B206" s="17"/>
    </row>
    <row r="207" spans="1:2" s="15" customFormat="1" ht="13.2" hidden="1" x14ac:dyDescent="0.25">
      <c r="A207" s="14" t="s">
        <v>130</v>
      </c>
      <c r="B207" s="17"/>
    </row>
    <row r="208" spans="1:2" s="15" customFormat="1" ht="13.2" hidden="1" x14ac:dyDescent="0.25">
      <c r="A208" s="14" t="s">
        <v>131</v>
      </c>
      <c r="B208" s="17"/>
    </row>
    <row r="209" spans="1:2" s="15" customFormat="1" ht="13.2" hidden="1" x14ac:dyDescent="0.25">
      <c r="A209" s="14" t="s">
        <v>132</v>
      </c>
      <c r="B209" s="17"/>
    </row>
    <row r="210" spans="1:2" s="15" customFormat="1" ht="13.2" hidden="1" x14ac:dyDescent="0.25">
      <c r="A210" s="14" t="s">
        <v>133</v>
      </c>
      <c r="B210" s="17"/>
    </row>
    <row r="211" spans="1:2" s="15" customFormat="1" ht="13.2" hidden="1" x14ac:dyDescent="0.25">
      <c r="A211" s="14" t="s">
        <v>134</v>
      </c>
      <c r="B211" s="17"/>
    </row>
    <row r="212" spans="1:2" s="15" customFormat="1" ht="13.2" hidden="1" x14ac:dyDescent="0.25">
      <c r="A212" s="14" t="s">
        <v>135</v>
      </c>
      <c r="B212" s="17"/>
    </row>
    <row r="213" spans="1:2" s="15" customFormat="1" ht="13.2" hidden="1" x14ac:dyDescent="0.25">
      <c r="A213" s="14" t="s">
        <v>136</v>
      </c>
      <c r="B213" s="17"/>
    </row>
    <row r="214" spans="1:2" s="15" customFormat="1" ht="13.2" hidden="1" x14ac:dyDescent="0.25">
      <c r="A214" s="14" t="s">
        <v>137</v>
      </c>
      <c r="B214" s="17"/>
    </row>
    <row r="215" spans="1:2" s="15" customFormat="1" ht="13.2" hidden="1" x14ac:dyDescent="0.25">
      <c r="A215" s="14" t="s">
        <v>138</v>
      </c>
      <c r="B215" s="17"/>
    </row>
    <row r="216" spans="1:2" s="15" customFormat="1" ht="13.2" hidden="1" x14ac:dyDescent="0.25">
      <c r="A216" s="14" t="s">
        <v>139</v>
      </c>
      <c r="B216" s="17"/>
    </row>
    <row r="217" spans="1:2" s="15" customFormat="1" ht="13.2" hidden="1" x14ac:dyDescent="0.25">
      <c r="A217" s="14" t="s">
        <v>140</v>
      </c>
      <c r="B217" s="17"/>
    </row>
    <row r="218" spans="1:2" s="15" customFormat="1" ht="13.2" hidden="1" x14ac:dyDescent="0.25">
      <c r="A218" s="14" t="s">
        <v>141</v>
      </c>
      <c r="B218" s="17"/>
    </row>
    <row r="219" spans="1:2" s="15" customFormat="1" ht="13.2" hidden="1" x14ac:dyDescent="0.25">
      <c r="A219" s="14" t="s">
        <v>142</v>
      </c>
      <c r="B219" s="17"/>
    </row>
    <row r="220" spans="1:2" s="15" customFormat="1" ht="13.2" hidden="1" x14ac:dyDescent="0.25">
      <c r="A220" s="14" t="s">
        <v>143</v>
      </c>
      <c r="B220" s="17"/>
    </row>
    <row r="221" spans="1:2" s="15" customFormat="1" ht="13.2" hidden="1" x14ac:dyDescent="0.25">
      <c r="A221" s="14" t="s">
        <v>144</v>
      </c>
      <c r="B221" s="17"/>
    </row>
    <row r="222" spans="1:2" s="15" customFormat="1" ht="13.2" hidden="1" x14ac:dyDescent="0.25">
      <c r="A222" s="14" t="s">
        <v>145</v>
      </c>
      <c r="B222" s="17"/>
    </row>
    <row r="223" spans="1:2" s="15" customFormat="1" ht="13.2" hidden="1" x14ac:dyDescent="0.25">
      <c r="A223" s="14" t="s">
        <v>146</v>
      </c>
      <c r="B223" s="17"/>
    </row>
    <row r="224" spans="1:2" s="15" customFormat="1" ht="13.2" hidden="1" x14ac:dyDescent="0.25">
      <c r="A224" s="14" t="s">
        <v>147</v>
      </c>
      <c r="B224" s="17"/>
    </row>
    <row r="225" spans="1:2" s="15" customFormat="1" ht="13.2" hidden="1" x14ac:dyDescent="0.25">
      <c r="A225" s="14" t="s">
        <v>148</v>
      </c>
      <c r="B225" s="17"/>
    </row>
    <row r="226" spans="1:2" s="15" customFormat="1" ht="13.2" hidden="1" x14ac:dyDescent="0.25">
      <c r="A226" s="14" t="s">
        <v>149</v>
      </c>
      <c r="B226" s="17"/>
    </row>
    <row r="227" spans="1:2" s="15" customFormat="1" ht="13.2" hidden="1" x14ac:dyDescent="0.25">
      <c r="A227" s="14" t="s">
        <v>150</v>
      </c>
      <c r="B227" s="17"/>
    </row>
    <row r="228" spans="1:2" s="15" customFormat="1" ht="13.2" hidden="1" x14ac:dyDescent="0.25">
      <c r="A228" s="14" t="s">
        <v>151</v>
      </c>
      <c r="B228" s="17"/>
    </row>
    <row r="229" spans="1:2" s="15" customFormat="1" ht="13.2" hidden="1" x14ac:dyDescent="0.25">
      <c r="A229" s="14" t="s">
        <v>152</v>
      </c>
      <c r="B229" s="17"/>
    </row>
    <row r="230" spans="1:2" s="15" customFormat="1" ht="13.2" hidden="1" x14ac:dyDescent="0.25">
      <c r="A230" s="14" t="s">
        <v>153</v>
      </c>
      <c r="B230" s="17"/>
    </row>
    <row r="231" spans="1:2" s="15" customFormat="1" ht="13.2" hidden="1" x14ac:dyDescent="0.25">
      <c r="A231" s="14" t="s">
        <v>154</v>
      </c>
      <c r="B231" s="17"/>
    </row>
    <row r="232" spans="1:2" s="15" customFormat="1" ht="13.2" hidden="1" x14ac:dyDescent="0.25">
      <c r="A232" s="14" t="s">
        <v>155</v>
      </c>
      <c r="B232" s="17"/>
    </row>
    <row r="233" spans="1:2" s="15" customFormat="1" ht="13.2" hidden="1" x14ac:dyDescent="0.25">
      <c r="A233" s="14" t="s">
        <v>156</v>
      </c>
      <c r="B233" s="17"/>
    </row>
    <row r="234" spans="1:2" s="15" customFormat="1" ht="13.2" hidden="1" x14ac:dyDescent="0.25">
      <c r="A234" s="14" t="s">
        <v>157</v>
      </c>
      <c r="B234" s="17"/>
    </row>
    <row r="235" spans="1:2" s="15" customFormat="1" ht="13.2" hidden="1" x14ac:dyDescent="0.25">
      <c r="A235" s="14" t="s">
        <v>158</v>
      </c>
      <c r="B235" s="17"/>
    </row>
    <row r="236" spans="1:2" s="15" customFormat="1" ht="13.2" hidden="1" x14ac:dyDescent="0.25">
      <c r="A236" s="14" t="s">
        <v>159</v>
      </c>
      <c r="B236" s="17"/>
    </row>
    <row r="237" spans="1:2" s="15" customFormat="1" ht="13.2" hidden="1" x14ac:dyDescent="0.25">
      <c r="A237" s="14" t="s">
        <v>160</v>
      </c>
      <c r="B237" s="17"/>
    </row>
    <row r="238" spans="1:2" s="15" customFormat="1" ht="13.2" hidden="1" x14ac:dyDescent="0.25">
      <c r="A238" s="14" t="s">
        <v>161</v>
      </c>
      <c r="B238" s="17"/>
    </row>
    <row r="239" spans="1:2" s="15" customFormat="1" ht="13.2" hidden="1" x14ac:dyDescent="0.25">
      <c r="A239" s="14" t="s">
        <v>162</v>
      </c>
      <c r="B239" s="17"/>
    </row>
    <row r="240" spans="1:2" s="15" customFormat="1" ht="13.2" hidden="1" x14ac:dyDescent="0.25">
      <c r="A240" s="14" t="s">
        <v>163</v>
      </c>
      <c r="B240" s="17"/>
    </row>
    <row r="241" spans="1:2" s="15" customFormat="1" ht="13.2" hidden="1" x14ac:dyDescent="0.25">
      <c r="A241" s="14" t="s">
        <v>164</v>
      </c>
      <c r="B241" s="17"/>
    </row>
    <row r="242" spans="1:2" s="15" customFormat="1" ht="13.2" hidden="1" x14ac:dyDescent="0.25">
      <c r="A242" s="14" t="s">
        <v>165</v>
      </c>
      <c r="B242" s="17"/>
    </row>
    <row r="243" spans="1:2" s="15" customFormat="1" ht="13.2" hidden="1" x14ac:dyDescent="0.25">
      <c r="A243" s="14" t="s">
        <v>166</v>
      </c>
      <c r="B243" s="17"/>
    </row>
    <row r="244" spans="1:2" s="15" customFormat="1" ht="13.2" hidden="1" x14ac:dyDescent="0.25">
      <c r="A244" s="14" t="s">
        <v>167</v>
      </c>
      <c r="B244" s="17"/>
    </row>
    <row r="245" spans="1:2" s="15" customFormat="1" ht="13.2" hidden="1" x14ac:dyDescent="0.25">
      <c r="A245" s="14" t="s">
        <v>168</v>
      </c>
      <c r="B245" s="17"/>
    </row>
    <row r="246" spans="1:2" s="15" customFormat="1" ht="13.2" hidden="1" x14ac:dyDescent="0.25">
      <c r="A246" s="14" t="s">
        <v>169</v>
      </c>
      <c r="B246" s="17"/>
    </row>
    <row r="247" spans="1:2" s="15" customFormat="1" ht="13.2" hidden="1" x14ac:dyDescent="0.25">
      <c r="A247" s="14" t="s">
        <v>170</v>
      </c>
      <c r="B247" s="17"/>
    </row>
    <row r="248" spans="1:2" s="15" customFormat="1" ht="13.2" hidden="1" x14ac:dyDescent="0.25">
      <c r="A248" s="14" t="s">
        <v>171</v>
      </c>
      <c r="B248" s="17"/>
    </row>
    <row r="249" spans="1:2" s="15" customFormat="1" ht="13.2" hidden="1" x14ac:dyDescent="0.25">
      <c r="A249" s="14" t="s">
        <v>172</v>
      </c>
      <c r="B249" s="17"/>
    </row>
    <row r="250" spans="1:2" s="15" customFormat="1" ht="13.2" hidden="1" x14ac:dyDescent="0.25">
      <c r="A250" s="14" t="s">
        <v>173</v>
      </c>
      <c r="B250" s="17"/>
    </row>
    <row r="251" spans="1:2" s="15" customFormat="1" ht="13.2" hidden="1" x14ac:dyDescent="0.25">
      <c r="A251" s="14" t="s">
        <v>174</v>
      </c>
      <c r="B251" s="17"/>
    </row>
    <row r="252" spans="1:2" s="15" customFormat="1" ht="13.2" hidden="1" x14ac:dyDescent="0.25">
      <c r="A252" s="14" t="s">
        <v>175</v>
      </c>
      <c r="B252" s="17"/>
    </row>
    <row r="253" spans="1:2" s="15" customFormat="1" ht="13.2" hidden="1" x14ac:dyDescent="0.25">
      <c r="A253" s="14" t="s">
        <v>176</v>
      </c>
      <c r="B253" s="17"/>
    </row>
    <row r="254" spans="1:2" s="15" customFormat="1" ht="13.2" hidden="1" x14ac:dyDescent="0.25">
      <c r="A254" s="14" t="s">
        <v>177</v>
      </c>
      <c r="B254" s="17"/>
    </row>
    <row r="255" spans="1:2" s="15" customFormat="1" ht="13.2" hidden="1" x14ac:dyDescent="0.25">
      <c r="A255" s="14" t="s">
        <v>178</v>
      </c>
      <c r="B255" s="17"/>
    </row>
    <row r="256" spans="1:2" s="15" customFormat="1" ht="13.2" hidden="1" x14ac:dyDescent="0.25">
      <c r="A256" s="14" t="s">
        <v>179</v>
      </c>
      <c r="B256" s="17"/>
    </row>
    <row r="257" spans="1:2" s="15" customFormat="1" ht="13.2" hidden="1" x14ac:dyDescent="0.25">
      <c r="A257" s="14" t="s">
        <v>180</v>
      </c>
      <c r="B257" s="17"/>
    </row>
    <row r="258" spans="1:2" s="15" customFormat="1" ht="13.2" hidden="1" x14ac:dyDescent="0.25">
      <c r="A258" s="14" t="s">
        <v>181</v>
      </c>
      <c r="B258" s="17"/>
    </row>
    <row r="259" spans="1:2" s="15" customFormat="1" ht="13.2" hidden="1" x14ac:dyDescent="0.25">
      <c r="A259" s="14" t="s">
        <v>182</v>
      </c>
      <c r="B259" s="17"/>
    </row>
    <row r="260" spans="1:2" s="15" customFormat="1" ht="13.2" hidden="1" x14ac:dyDescent="0.25">
      <c r="A260" s="14" t="s">
        <v>183</v>
      </c>
      <c r="B260" s="17"/>
    </row>
    <row r="261" spans="1:2" s="15" customFormat="1" ht="13.2" hidden="1" x14ac:dyDescent="0.25">
      <c r="A261" s="14" t="s">
        <v>184</v>
      </c>
      <c r="B261" s="17"/>
    </row>
    <row r="262" spans="1:2" s="15" customFormat="1" ht="13.2" hidden="1" x14ac:dyDescent="0.25">
      <c r="A262" s="14" t="s">
        <v>185</v>
      </c>
      <c r="B262" s="17"/>
    </row>
    <row r="263" spans="1:2" s="15" customFormat="1" ht="13.2" hidden="1" x14ac:dyDescent="0.25">
      <c r="A263" s="14" t="s">
        <v>186</v>
      </c>
      <c r="B263" s="17"/>
    </row>
    <row r="264" spans="1:2" s="15" customFormat="1" ht="13.2" hidden="1" x14ac:dyDescent="0.25">
      <c r="A264" s="14" t="s">
        <v>187</v>
      </c>
      <c r="B264" s="17"/>
    </row>
    <row r="265" spans="1:2" s="15" customFormat="1" ht="13.2" hidden="1" x14ac:dyDescent="0.25">
      <c r="A265" s="14" t="s">
        <v>188</v>
      </c>
      <c r="B265" s="17"/>
    </row>
    <row r="266" spans="1:2" s="15" customFormat="1" ht="13.2" hidden="1" x14ac:dyDescent="0.25">
      <c r="A266" s="14" t="s">
        <v>189</v>
      </c>
      <c r="B266" s="17"/>
    </row>
    <row r="267" spans="1:2" s="15" customFormat="1" ht="13.2" hidden="1" x14ac:dyDescent="0.25">
      <c r="A267" s="14" t="s">
        <v>190</v>
      </c>
      <c r="B267" s="17"/>
    </row>
    <row r="268" spans="1:2" s="15" customFormat="1" ht="13.2" hidden="1" x14ac:dyDescent="0.25">
      <c r="A268" s="14" t="s">
        <v>191</v>
      </c>
      <c r="B268" s="17"/>
    </row>
    <row r="269" spans="1:2" s="15" customFormat="1" ht="13.2" hidden="1" x14ac:dyDescent="0.25">
      <c r="A269" s="14" t="s">
        <v>192</v>
      </c>
      <c r="B269" s="17"/>
    </row>
    <row r="270" spans="1:2" s="15" customFormat="1" ht="13.2" hidden="1" x14ac:dyDescent="0.25">
      <c r="A270" s="14" t="s">
        <v>193</v>
      </c>
      <c r="B270" s="17"/>
    </row>
    <row r="271" spans="1:2" s="15" customFormat="1" ht="13.2" hidden="1" x14ac:dyDescent="0.25">
      <c r="A271" s="14" t="s">
        <v>194</v>
      </c>
      <c r="B271" s="17"/>
    </row>
    <row r="272" spans="1:2" s="15" customFormat="1" ht="13.2" hidden="1" x14ac:dyDescent="0.25">
      <c r="A272" s="14" t="s">
        <v>195</v>
      </c>
      <c r="B272" s="17"/>
    </row>
    <row r="273" spans="1:2" s="15" customFormat="1" ht="13.2" hidden="1" x14ac:dyDescent="0.25">
      <c r="A273" s="14" t="s">
        <v>196</v>
      </c>
      <c r="B273" s="17"/>
    </row>
    <row r="274" spans="1:2" s="15" customFormat="1" ht="13.2" hidden="1" x14ac:dyDescent="0.25">
      <c r="A274" s="14" t="s">
        <v>197</v>
      </c>
      <c r="B274" s="17"/>
    </row>
    <row r="275" spans="1:2" s="15" customFormat="1" ht="13.2" hidden="1" x14ac:dyDescent="0.25">
      <c r="A275" s="14" t="s">
        <v>198</v>
      </c>
      <c r="B275" s="17"/>
    </row>
    <row r="276" spans="1:2" s="15" customFormat="1" ht="13.2" hidden="1" x14ac:dyDescent="0.25">
      <c r="A276" s="14" t="s">
        <v>199</v>
      </c>
      <c r="B276" s="17"/>
    </row>
    <row r="277" spans="1:2" s="15" customFormat="1" ht="13.2" hidden="1" x14ac:dyDescent="0.25">
      <c r="A277" s="14" t="s">
        <v>200</v>
      </c>
      <c r="B277" s="17"/>
    </row>
    <row r="278" spans="1:2" s="15" customFormat="1" ht="13.2" hidden="1" x14ac:dyDescent="0.25">
      <c r="A278" s="14" t="s">
        <v>201</v>
      </c>
      <c r="B278" s="17"/>
    </row>
    <row r="279" spans="1:2" s="15" customFormat="1" ht="13.2" hidden="1" x14ac:dyDescent="0.25">
      <c r="A279" s="14" t="s">
        <v>202</v>
      </c>
      <c r="B279" s="17"/>
    </row>
    <row r="280" spans="1:2" s="15" customFormat="1" ht="13.2" hidden="1" x14ac:dyDescent="0.25">
      <c r="A280" s="14" t="s">
        <v>203</v>
      </c>
      <c r="B280" s="17"/>
    </row>
    <row r="281" spans="1:2" s="15" customFormat="1" ht="13.2" hidden="1" x14ac:dyDescent="0.25">
      <c r="A281" s="14" t="s">
        <v>204</v>
      </c>
      <c r="B281" s="17"/>
    </row>
    <row r="282" spans="1:2" s="15" customFormat="1" ht="13.2" hidden="1" x14ac:dyDescent="0.25">
      <c r="A282" s="14" t="s">
        <v>205</v>
      </c>
      <c r="B282" s="17"/>
    </row>
    <row r="283" spans="1:2" s="15" customFormat="1" ht="13.2" hidden="1" x14ac:dyDescent="0.25">
      <c r="A283" s="14" t="s">
        <v>206</v>
      </c>
      <c r="B283" s="17"/>
    </row>
    <row r="284" spans="1:2" s="15" customFormat="1" ht="13.2" hidden="1" x14ac:dyDescent="0.25">
      <c r="A284" s="14" t="s">
        <v>207</v>
      </c>
      <c r="B284" s="17"/>
    </row>
    <row r="285" spans="1:2" s="15" customFormat="1" ht="13.2" hidden="1" x14ac:dyDescent="0.25">
      <c r="A285" s="14" t="s">
        <v>208</v>
      </c>
      <c r="B285" s="17"/>
    </row>
    <row r="286" spans="1:2" s="15" customFormat="1" ht="13.2" hidden="1" x14ac:dyDescent="0.25">
      <c r="A286" s="14" t="s">
        <v>209</v>
      </c>
      <c r="B286" s="17"/>
    </row>
    <row r="287" spans="1:2" s="15" customFormat="1" ht="13.2" hidden="1" x14ac:dyDescent="0.25">
      <c r="A287" s="14" t="s">
        <v>210</v>
      </c>
      <c r="B287" s="17"/>
    </row>
    <row r="288" spans="1:2" s="15" customFormat="1" ht="13.2" hidden="1" x14ac:dyDescent="0.25">
      <c r="A288" s="14" t="s">
        <v>211</v>
      </c>
      <c r="B288" s="17"/>
    </row>
    <row r="289" spans="1:2" s="15" customFormat="1" ht="13.2" hidden="1" x14ac:dyDescent="0.25">
      <c r="A289" s="14" t="s">
        <v>212</v>
      </c>
      <c r="B289" s="17"/>
    </row>
    <row r="290" spans="1:2" s="15" customFormat="1" ht="13.2" hidden="1" x14ac:dyDescent="0.25">
      <c r="A290" s="14" t="s">
        <v>213</v>
      </c>
      <c r="B290" s="17"/>
    </row>
    <row r="291" spans="1:2" s="15" customFormat="1" ht="13.2" hidden="1" x14ac:dyDescent="0.25">
      <c r="A291" s="14" t="s">
        <v>214</v>
      </c>
      <c r="B291" s="17"/>
    </row>
    <row r="292" spans="1:2" s="15" customFormat="1" ht="13.2" hidden="1" x14ac:dyDescent="0.25">
      <c r="A292" s="14" t="s">
        <v>215</v>
      </c>
      <c r="B292" s="17"/>
    </row>
    <row r="293" spans="1:2" s="15" customFormat="1" ht="13.2" hidden="1" x14ac:dyDescent="0.25">
      <c r="A293" s="14" t="s">
        <v>216</v>
      </c>
      <c r="B293" s="17"/>
    </row>
    <row r="294" spans="1:2" s="15" customFormat="1" ht="13.2" hidden="1" x14ac:dyDescent="0.25">
      <c r="A294" s="14" t="s">
        <v>217</v>
      </c>
      <c r="B294" s="17"/>
    </row>
    <row r="295" spans="1:2" s="15" customFormat="1" ht="13.2" hidden="1" x14ac:dyDescent="0.25">
      <c r="A295" s="14" t="s">
        <v>218</v>
      </c>
      <c r="B295" s="17"/>
    </row>
    <row r="296" spans="1:2" s="15" customFormat="1" ht="13.2" hidden="1" x14ac:dyDescent="0.25">
      <c r="A296" s="14" t="s">
        <v>219</v>
      </c>
      <c r="B296" s="17"/>
    </row>
    <row r="297" spans="1:2" s="15" customFormat="1" ht="13.2" hidden="1" x14ac:dyDescent="0.25">
      <c r="A297" s="14" t="s">
        <v>220</v>
      </c>
      <c r="B297" s="17"/>
    </row>
    <row r="298" spans="1:2" s="15" customFormat="1" ht="13.2" hidden="1" x14ac:dyDescent="0.25">
      <c r="A298" s="14" t="s">
        <v>221</v>
      </c>
      <c r="B298" s="17"/>
    </row>
    <row r="299" spans="1:2" s="15" customFormat="1" ht="13.2" hidden="1" x14ac:dyDescent="0.25">
      <c r="A299" s="14" t="s">
        <v>222</v>
      </c>
      <c r="B299" s="17"/>
    </row>
    <row r="300" spans="1:2" s="15" customFormat="1" ht="13.2" hidden="1" x14ac:dyDescent="0.25">
      <c r="A300" s="14" t="s">
        <v>223</v>
      </c>
      <c r="B300" s="17"/>
    </row>
    <row r="301" spans="1:2" s="15" customFormat="1" ht="13.2" hidden="1" x14ac:dyDescent="0.25">
      <c r="A301" s="14" t="s">
        <v>224</v>
      </c>
      <c r="B301" s="17"/>
    </row>
    <row r="302" spans="1:2" s="15" customFormat="1" ht="13.2" hidden="1" x14ac:dyDescent="0.25">
      <c r="A302" s="14" t="s">
        <v>225</v>
      </c>
      <c r="B302" s="17"/>
    </row>
    <row r="303" spans="1:2" s="15" customFormat="1" ht="13.2" hidden="1" x14ac:dyDescent="0.25">
      <c r="A303" s="14" t="s">
        <v>226</v>
      </c>
      <c r="B303" s="17"/>
    </row>
    <row r="304" spans="1:2" s="15" customFormat="1" ht="13.2" hidden="1" x14ac:dyDescent="0.25">
      <c r="A304" s="14" t="s">
        <v>227</v>
      </c>
      <c r="B304" s="17"/>
    </row>
    <row r="305" spans="1:2" s="15" customFormat="1" ht="13.2" hidden="1" x14ac:dyDescent="0.25">
      <c r="A305" s="14" t="s">
        <v>228</v>
      </c>
      <c r="B305" s="17"/>
    </row>
    <row r="306" spans="1:2" s="15" customFormat="1" ht="13.2" hidden="1" x14ac:dyDescent="0.25">
      <c r="A306" s="14" t="s">
        <v>229</v>
      </c>
      <c r="B306" s="17"/>
    </row>
    <row r="307" spans="1:2" s="15" customFormat="1" ht="13.2" hidden="1" x14ac:dyDescent="0.25">
      <c r="A307" s="14" t="s">
        <v>230</v>
      </c>
      <c r="B307" s="17"/>
    </row>
    <row r="308" spans="1:2" s="15" customFormat="1" ht="13.2" hidden="1" x14ac:dyDescent="0.25">
      <c r="A308" s="14" t="s">
        <v>231</v>
      </c>
      <c r="B308" s="17"/>
    </row>
    <row r="309" spans="1:2" s="15" customFormat="1" ht="13.2" hidden="1" x14ac:dyDescent="0.25">
      <c r="A309" s="14" t="s">
        <v>232</v>
      </c>
      <c r="B309" s="17"/>
    </row>
    <row r="310" spans="1:2" s="15" customFormat="1" ht="13.2" hidden="1" x14ac:dyDescent="0.25">
      <c r="A310" s="14" t="s">
        <v>233</v>
      </c>
      <c r="B310" s="17"/>
    </row>
    <row r="311" spans="1:2" s="15" customFormat="1" ht="13.2" hidden="1" x14ac:dyDescent="0.25">
      <c r="A311" s="14" t="s">
        <v>234</v>
      </c>
      <c r="B311" s="17"/>
    </row>
    <row r="312" spans="1:2" s="15" customFormat="1" ht="13.2" hidden="1" x14ac:dyDescent="0.25">
      <c r="A312" s="14" t="s">
        <v>235</v>
      </c>
      <c r="B312" s="17"/>
    </row>
    <row r="313" spans="1:2" s="15" customFormat="1" ht="13.2" hidden="1" x14ac:dyDescent="0.25">
      <c r="A313" s="14" t="s">
        <v>236</v>
      </c>
      <c r="B313" s="17"/>
    </row>
    <row r="314" spans="1:2" s="15" customFormat="1" ht="13.2" hidden="1" x14ac:dyDescent="0.25">
      <c r="A314" s="14" t="s">
        <v>237</v>
      </c>
      <c r="B314" s="17"/>
    </row>
    <row r="315" spans="1:2" s="15" customFormat="1" ht="13.2" hidden="1" x14ac:dyDescent="0.25">
      <c r="A315" s="14" t="s">
        <v>238</v>
      </c>
      <c r="B315" s="17"/>
    </row>
    <row r="316" spans="1:2" s="15" customFormat="1" ht="13.2" hidden="1" x14ac:dyDescent="0.25">
      <c r="A316" s="14" t="s">
        <v>239</v>
      </c>
      <c r="B316" s="17"/>
    </row>
    <row r="317" spans="1:2" s="15" customFormat="1" ht="13.2" hidden="1" x14ac:dyDescent="0.25">
      <c r="A317" s="14" t="s">
        <v>240</v>
      </c>
      <c r="B317" s="17"/>
    </row>
    <row r="318" spans="1:2" s="15" customFormat="1" ht="13.2" hidden="1" x14ac:dyDescent="0.25">
      <c r="A318" s="14" t="s">
        <v>241</v>
      </c>
      <c r="B318" s="17"/>
    </row>
    <row r="319" spans="1:2" s="15" customFormat="1" ht="13.2" hidden="1" x14ac:dyDescent="0.25">
      <c r="A319" s="14" t="s">
        <v>242</v>
      </c>
      <c r="B319" s="17"/>
    </row>
    <row r="320" spans="1:2" s="15" customFormat="1" ht="13.2" hidden="1" x14ac:dyDescent="0.25">
      <c r="A320" s="14" t="s">
        <v>243</v>
      </c>
      <c r="B320" s="17"/>
    </row>
    <row r="321" spans="1:2" s="15" customFormat="1" ht="13.2" hidden="1" x14ac:dyDescent="0.25">
      <c r="A321" s="14" t="s">
        <v>244</v>
      </c>
      <c r="B321" s="17"/>
    </row>
    <row r="322" spans="1:2" s="15" customFormat="1" ht="13.2" hidden="1" x14ac:dyDescent="0.25">
      <c r="A322" s="14" t="s">
        <v>245</v>
      </c>
      <c r="B322" s="17"/>
    </row>
    <row r="323" spans="1:2" s="15" customFormat="1" ht="13.2" hidden="1" x14ac:dyDescent="0.25">
      <c r="A323" s="14" t="s">
        <v>246</v>
      </c>
      <c r="B323" s="17"/>
    </row>
    <row r="324" spans="1:2" s="15" customFormat="1" ht="13.2" hidden="1" x14ac:dyDescent="0.25">
      <c r="A324" s="14" t="s">
        <v>247</v>
      </c>
      <c r="B324" s="17"/>
    </row>
    <row r="325" spans="1:2" s="15" customFormat="1" ht="13.2" hidden="1" x14ac:dyDescent="0.25">
      <c r="A325" s="14" t="s">
        <v>248</v>
      </c>
      <c r="B325" s="17"/>
    </row>
    <row r="326" spans="1:2" s="15" customFormat="1" ht="13.2" hidden="1" x14ac:dyDescent="0.25">
      <c r="A326" s="14" t="s">
        <v>249</v>
      </c>
      <c r="B326" s="17"/>
    </row>
    <row r="327" spans="1:2" s="15" customFormat="1" ht="13.2" hidden="1" x14ac:dyDescent="0.25">
      <c r="A327" s="14" t="s">
        <v>250</v>
      </c>
      <c r="B327" s="17"/>
    </row>
    <row r="328" spans="1:2" s="15" customFormat="1" ht="13.2" hidden="1" x14ac:dyDescent="0.25">
      <c r="A328" s="14" t="s">
        <v>251</v>
      </c>
      <c r="B328" s="17"/>
    </row>
    <row r="329" spans="1:2" s="15" customFormat="1" ht="13.2" hidden="1" x14ac:dyDescent="0.25">
      <c r="A329" s="14" t="s">
        <v>252</v>
      </c>
      <c r="B329" s="17"/>
    </row>
    <row r="330" spans="1:2" s="15" customFormat="1" ht="13.2" hidden="1" x14ac:dyDescent="0.25">
      <c r="A330" s="14" t="s">
        <v>253</v>
      </c>
      <c r="B330" s="17"/>
    </row>
    <row r="331" spans="1:2" s="15" customFormat="1" ht="13.2" hidden="1" x14ac:dyDescent="0.25">
      <c r="A331" s="14" t="s">
        <v>254</v>
      </c>
      <c r="B331" s="17"/>
    </row>
    <row r="332" spans="1:2" s="15" customFormat="1" ht="13.2" hidden="1" x14ac:dyDescent="0.25">
      <c r="A332" s="14" t="s">
        <v>255</v>
      </c>
      <c r="B332" s="17"/>
    </row>
    <row r="333" spans="1:2" s="15" customFormat="1" ht="13.2" hidden="1" x14ac:dyDescent="0.25">
      <c r="A333" s="14" t="s">
        <v>256</v>
      </c>
      <c r="B333" s="17"/>
    </row>
    <row r="334" spans="1:2" s="15" customFormat="1" ht="13.2" hidden="1" x14ac:dyDescent="0.25">
      <c r="A334" s="14" t="s">
        <v>257</v>
      </c>
      <c r="B334" s="17"/>
    </row>
    <row r="335" spans="1:2" s="15" customFormat="1" ht="13.2" hidden="1" x14ac:dyDescent="0.25">
      <c r="A335" s="14" t="s">
        <v>258</v>
      </c>
      <c r="B335" s="17"/>
    </row>
    <row r="336" spans="1:2" s="15" customFormat="1" ht="13.2" hidden="1" x14ac:dyDescent="0.25">
      <c r="A336" s="14" t="s">
        <v>259</v>
      </c>
      <c r="B336" s="17"/>
    </row>
    <row r="337" spans="1:2" s="15" customFormat="1" ht="13.2" hidden="1" x14ac:dyDescent="0.25">
      <c r="A337" s="14" t="s">
        <v>260</v>
      </c>
      <c r="B337" s="17"/>
    </row>
    <row r="338" spans="1:2" s="15" customFormat="1" ht="13.2" hidden="1" x14ac:dyDescent="0.25">
      <c r="A338" s="14" t="s">
        <v>261</v>
      </c>
      <c r="B338" s="17"/>
    </row>
    <row r="339" spans="1:2" s="15" customFormat="1" ht="13.2" hidden="1" x14ac:dyDescent="0.25">
      <c r="A339" s="14" t="s">
        <v>262</v>
      </c>
      <c r="B339" s="17"/>
    </row>
    <row r="340" spans="1:2" s="15" customFormat="1" ht="13.2" hidden="1" x14ac:dyDescent="0.25">
      <c r="A340" s="14" t="s">
        <v>263</v>
      </c>
      <c r="B340" s="17"/>
    </row>
    <row r="341" spans="1:2" s="15" customFormat="1" ht="13.2" hidden="1" x14ac:dyDescent="0.25">
      <c r="A341" s="14" t="s">
        <v>264</v>
      </c>
      <c r="B341" s="17"/>
    </row>
    <row r="342" spans="1:2" s="15" customFormat="1" ht="13.2" hidden="1" x14ac:dyDescent="0.25">
      <c r="A342" s="14" t="s">
        <v>265</v>
      </c>
      <c r="B342" s="17"/>
    </row>
    <row r="343" spans="1:2" s="15" customFormat="1" ht="13.2" hidden="1" x14ac:dyDescent="0.25">
      <c r="A343" s="14" t="s">
        <v>266</v>
      </c>
      <c r="B343" s="17"/>
    </row>
    <row r="344" spans="1:2" s="15" customFormat="1" ht="13.2" hidden="1" x14ac:dyDescent="0.25">
      <c r="A344" s="14" t="s">
        <v>267</v>
      </c>
      <c r="B344" s="17"/>
    </row>
    <row r="345" spans="1:2" s="15" customFormat="1" ht="13.2" hidden="1" x14ac:dyDescent="0.25">
      <c r="A345" s="14" t="s">
        <v>268</v>
      </c>
      <c r="B345" s="17"/>
    </row>
    <row r="346" spans="1:2" s="15" customFormat="1" ht="13.2" hidden="1" x14ac:dyDescent="0.25">
      <c r="A346" s="14" t="s">
        <v>269</v>
      </c>
      <c r="B346" s="17"/>
    </row>
    <row r="347" spans="1:2" s="15" customFormat="1" ht="13.2" hidden="1" x14ac:dyDescent="0.25">
      <c r="A347" s="14" t="s">
        <v>270</v>
      </c>
      <c r="B347" s="17"/>
    </row>
    <row r="348" spans="1:2" s="15" customFormat="1" ht="13.2" hidden="1" x14ac:dyDescent="0.25">
      <c r="A348" s="14" t="s">
        <v>271</v>
      </c>
      <c r="B348" s="17"/>
    </row>
    <row r="349" spans="1:2" s="15" customFormat="1" ht="13.2" hidden="1" x14ac:dyDescent="0.25">
      <c r="A349" s="14" t="s">
        <v>272</v>
      </c>
      <c r="B349" s="17"/>
    </row>
    <row r="350" spans="1:2" s="15" customFormat="1" ht="13.2" hidden="1" x14ac:dyDescent="0.25">
      <c r="A350" s="14" t="s">
        <v>273</v>
      </c>
      <c r="B350" s="17"/>
    </row>
    <row r="351" spans="1:2" s="15" customFormat="1" ht="13.2" hidden="1" x14ac:dyDescent="0.25">
      <c r="A351" s="14" t="s">
        <v>274</v>
      </c>
      <c r="B351" s="17"/>
    </row>
    <row r="352" spans="1:2" s="15" customFormat="1" ht="13.2" hidden="1" x14ac:dyDescent="0.25">
      <c r="A352" s="14" t="s">
        <v>275</v>
      </c>
      <c r="B352" s="17"/>
    </row>
    <row r="353" spans="1:2" s="15" customFormat="1" ht="13.2" hidden="1" x14ac:dyDescent="0.25">
      <c r="A353" s="14" t="s">
        <v>276</v>
      </c>
      <c r="B353" s="17"/>
    </row>
    <row r="354" spans="1:2" s="15" customFormat="1" ht="13.2" hidden="1" x14ac:dyDescent="0.25">
      <c r="A354" s="14" t="s">
        <v>277</v>
      </c>
      <c r="B354" s="17"/>
    </row>
    <row r="355" spans="1:2" s="15" customFormat="1" ht="13.2" hidden="1" x14ac:dyDescent="0.25">
      <c r="A355" s="14" t="s">
        <v>278</v>
      </c>
      <c r="B355" s="17"/>
    </row>
    <row r="356" spans="1:2" s="15" customFormat="1" ht="13.2" hidden="1" x14ac:dyDescent="0.25">
      <c r="A356" s="14" t="s">
        <v>279</v>
      </c>
      <c r="B356" s="17"/>
    </row>
    <row r="357" spans="1:2" s="15" customFormat="1" ht="13.2" hidden="1" x14ac:dyDescent="0.25">
      <c r="A357" s="14" t="s">
        <v>280</v>
      </c>
      <c r="B357" s="17"/>
    </row>
    <row r="358" spans="1:2" s="15" customFormat="1" ht="13.2" hidden="1" x14ac:dyDescent="0.25">
      <c r="A358" s="14" t="s">
        <v>281</v>
      </c>
      <c r="B358" s="17"/>
    </row>
    <row r="359" spans="1:2" s="15" customFormat="1" ht="13.2" hidden="1" x14ac:dyDescent="0.25">
      <c r="A359" s="14" t="s">
        <v>282</v>
      </c>
      <c r="B359" s="17"/>
    </row>
    <row r="360" spans="1:2" s="15" customFormat="1" ht="13.2" hidden="1" x14ac:dyDescent="0.25">
      <c r="A360" s="14" t="s">
        <v>283</v>
      </c>
      <c r="B360" s="17"/>
    </row>
    <row r="361" spans="1:2" s="15" customFormat="1" ht="13.2" hidden="1" x14ac:dyDescent="0.25">
      <c r="A361" s="14" t="s">
        <v>284</v>
      </c>
      <c r="B361" s="17"/>
    </row>
    <row r="362" spans="1:2" s="15" customFormat="1" ht="13.2" hidden="1" x14ac:dyDescent="0.25">
      <c r="A362" s="14" t="s">
        <v>285</v>
      </c>
      <c r="B362" s="17"/>
    </row>
    <row r="363" spans="1:2" s="15" customFormat="1" ht="13.2" hidden="1" x14ac:dyDescent="0.25">
      <c r="A363" s="14" t="s">
        <v>286</v>
      </c>
      <c r="B363" s="17"/>
    </row>
    <row r="364" spans="1:2" s="15" customFormat="1" ht="13.2" hidden="1" x14ac:dyDescent="0.25">
      <c r="A364" s="14" t="s">
        <v>287</v>
      </c>
      <c r="B364" s="17"/>
    </row>
    <row r="365" spans="1:2" s="15" customFormat="1" ht="13.2" hidden="1" x14ac:dyDescent="0.25">
      <c r="A365" s="14" t="s">
        <v>288</v>
      </c>
      <c r="B365" s="17"/>
    </row>
    <row r="366" spans="1:2" s="15" customFormat="1" ht="13.2" hidden="1" x14ac:dyDescent="0.25">
      <c r="A366" s="14" t="s">
        <v>289</v>
      </c>
      <c r="B366" s="17"/>
    </row>
    <row r="367" spans="1:2" s="15" customFormat="1" ht="13.2" hidden="1" x14ac:dyDescent="0.25">
      <c r="A367" s="14" t="s">
        <v>290</v>
      </c>
      <c r="B367" s="17"/>
    </row>
    <row r="368" spans="1:2" s="15" customFormat="1" ht="13.2" hidden="1" x14ac:dyDescent="0.25">
      <c r="A368" s="14" t="s">
        <v>291</v>
      </c>
      <c r="B368" s="17"/>
    </row>
    <row r="369" spans="1:2" s="15" customFormat="1" ht="13.2" hidden="1" x14ac:dyDescent="0.25">
      <c r="A369" s="14" t="s">
        <v>292</v>
      </c>
      <c r="B369" s="17"/>
    </row>
    <row r="370" spans="1:2" s="15" customFormat="1" ht="13.2" hidden="1" x14ac:dyDescent="0.25">
      <c r="A370" s="14" t="s">
        <v>293</v>
      </c>
      <c r="B370" s="17"/>
    </row>
    <row r="371" spans="1:2" s="15" customFormat="1" ht="13.2" hidden="1" x14ac:dyDescent="0.25">
      <c r="A371" s="14" t="s">
        <v>294</v>
      </c>
      <c r="B371" s="17"/>
    </row>
    <row r="372" spans="1:2" s="15" customFormat="1" ht="13.2" hidden="1" x14ac:dyDescent="0.25">
      <c r="A372" s="14" t="s">
        <v>295</v>
      </c>
      <c r="B372" s="17"/>
    </row>
    <row r="373" spans="1:2" s="15" customFormat="1" ht="13.2" hidden="1" x14ac:dyDescent="0.25">
      <c r="A373" s="14" t="s">
        <v>296</v>
      </c>
      <c r="B373" s="17"/>
    </row>
    <row r="374" spans="1:2" s="15" customFormat="1" ht="13.2" hidden="1" x14ac:dyDescent="0.25">
      <c r="A374" s="14" t="s">
        <v>297</v>
      </c>
      <c r="B374" s="17"/>
    </row>
    <row r="375" spans="1:2" s="15" customFormat="1" ht="13.2" hidden="1" x14ac:dyDescent="0.25">
      <c r="A375" s="14" t="s">
        <v>298</v>
      </c>
      <c r="B375" s="17"/>
    </row>
    <row r="376" spans="1:2" s="15" customFormat="1" ht="13.2" hidden="1" x14ac:dyDescent="0.25">
      <c r="A376" s="14" t="s">
        <v>299</v>
      </c>
      <c r="B376" s="17"/>
    </row>
    <row r="377" spans="1:2" s="15" customFormat="1" ht="13.2" hidden="1" x14ac:dyDescent="0.25">
      <c r="A377" s="14" t="s">
        <v>300</v>
      </c>
      <c r="B377" s="17"/>
    </row>
    <row r="378" spans="1:2" s="15" customFormat="1" ht="13.2" hidden="1" x14ac:dyDescent="0.25">
      <c r="A378" s="14" t="s">
        <v>301</v>
      </c>
      <c r="B378" s="17"/>
    </row>
    <row r="379" spans="1:2" s="15" customFormat="1" ht="13.2" hidden="1" x14ac:dyDescent="0.25">
      <c r="A379" s="14" t="s">
        <v>302</v>
      </c>
      <c r="B379" s="17"/>
    </row>
    <row r="380" spans="1:2" s="15" customFormat="1" ht="13.2" hidden="1" x14ac:dyDescent="0.25">
      <c r="A380" s="14" t="s">
        <v>303</v>
      </c>
      <c r="B380" s="17"/>
    </row>
    <row r="381" spans="1:2" s="15" customFormat="1" ht="13.2" hidden="1" x14ac:dyDescent="0.25">
      <c r="A381" s="14" t="s">
        <v>304</v>
      </c>
      <c r="B381" s="17"/>
    </row>
    <row r="382" spans="1:2" s="15" customFormat="1" ht="13.2" hidden="1" x14ac:dyDescent="0.25">
      <c r="A382" s="14" t="s">
        <v>305</v>
      </c>
      <c r="B382" s="17"/>
    </row>
    <row r="383" spans="1:2" s="15" customFormat="1" ht="13.2" hidden="1" x14ac:dyDescent="0.25">
      <c r="A383" s="14" t="s">
        <v>306</v>
      </c>
      <c r="B383" s="17"/>
    </row>
    <row r="384" spans="1:2" s="15" customFormat="1" ht="13.2" hidden="1" x14ac:dyDescent="0.25">
      <c r="A384" s="14" t="s">
        <v>307</v>
      </c>
      <c r="B384" s="17"/>
    </row>
    <row r="385" spans="1:2" s="15" customFormat="1" ht="13.2" hidden="1" x14ac:dyDescent="0.25">
      <c r="A385" s="14" t="s">
        <v>308</v>
      </c>
      <c r="B385" s="17"/>
    </row>
    <row r="386" spans="1:2" s="15" customFormat="1" ht="13.2" hidden="1" x14ac:dyDescent="0.25">
      <c r="A386" s="14" t="s">
        <v>309</v>
      </c>
      <c r="B386" s="17"/>
    </row>
    <row r="387" spans="1:2" s="15" customFormat="1" ht="13.2" hidden="1" x14ac:dyDescent="0.25">
      <c r="A387" s="14" t="s">
        <v>310</v>
      </c>
      <c r="B387" s="17"/>
    </row>
    <row r="388" spans="1:2" s="15" customFormat="1" ht="13.2" hidden="1" x14ac:dyDescent="0.25">
      <c r="A388" s="14" t="s">
        <v>311</v>
      </c>
      <c r="B388" s="17"/>
    </row>
    <row r="389" spans="1:2" s="15" customFormat="1" ht="13.2" hidden="1" x14ac:dyDescent="0.25">
      <c r="A389" s="14" t="s">
        <v>312</v>
      </c>
      <c r="B389" s="17"/>
    </row>
    <row r="390" spans="1:2" s="15" customFormat="1" ht="13.8" hidden="1" thickBot="1" x14ac:dyDescent="0.3">
      <c r="A390" s="19" t="s">
        <v>313</v>
      </c>
      <c r="B390" s="17"/>
    </row>
    <row r="391" spans="1:2" s="15" customFormat="1" ht="13.2" hidden="1" x14ac:dyDescent="0.25"/>
  </sheetData>
  <mergeCells count="1">
    <mergeCell ref="C1:C2"/>
  </mergeCells>
  <dataValidations count="1">
    <dataValidation type="list" allowBlank="1" showInputMessage="1" showErrorMessage="1" sqref="A2">
      <formula1>$A$100:$A$390</formula1>
    </dataValidation>
  </dataValidations>
  <hyperlinks>
    <hyperlink ref="C1:C2" location="Totalt!A1" tooltip="Tillbaka till Totalt resultat" display="Tillbaka till totalt resultat"/>
  </hyperlink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17"/>
  <sheetViews>
    <sheetView zoomScale="90" zoomScaleNormal="90" zoomScalePageLayoutView="93" workbookViewId="0">
      <pane xSplit="1" ySplit="2" topLeftCell="S3" activePane="bottomRight" state="frozen"/>
      <selection pane="topRight" activeCell="B1" sqref="B1"/>
      <selection pane="bottomLeft" activeCell="A2" sqref="A2"/>
      <selection pane="bottomRight" activeCell="T13" sqref="T13:U13"/>
    </sheetView>
  </sheetViews>
  <sheetFormatPr defaultColWidth="8.88671875" defaultRowHeight="14.4" x14ac:dyDescent="0.3"/>
  <cols>
    <col min="1" max="1" width="15.6640625" customWidth="1"/>
    <col min="2" max="5" width="13.6640625" customWidth="1"/>
    <col min="6" max="6" width="13.6640625" style="6" customWidth="1"/>
    <col min="7" max="11" width="13.6640625" customWidth="1"/>
    <col min="12" max="12" width="13.6640625" style="6" customWidth="1"/>
    <col min="13" max="16" width="13.6640625" customWidth="1"/>
    <col min="17" max="17" width="13.6640625" style="6" customWidth="1"/>
    <col min="18" max="19" width="13.6640625" customWidth="1"/>
    <col min="20" max="21" width="10.6640625" customWidth="1"/>
  </cols>
  <sheetData>
    <row r="1" spans="1:21" ht="15" thickBot="1" x14ac:dyDescent="0.35">
      <c r="A1" s="67" t="s">
        <v>314</v>
      </c>
      <c r="B1" s="43"/>
      <c r="C1" s="43"/>
      <c r="D1" s="43"/>
      <c r="E1" s="43"/>
      <c r="F1" s="44"/>
      <c r="G1" s="43"/>
      <c r="H1" s="43"/>
      <c r="I1" s="43"/>
      <c r="J1" s="43"/>
      <c r="K1" s="43"/>
      <c r="L1" s="44"/>
      <c r="M1" s="43"/>
      <c r="N1" s="43"/>
      <c r="O1" s="43"/>
      <c r="P1" s="43"/>
      <c r="Q1" s="44"/>
      <c r="R1" s="43"/>
      <c r="S1" s="43"/>
      <c r="T1" s="46"/>
      <c r="U1" s="45"/>
    </row>
    <row r="2" spans="1:21" ht="192" customHeight="1" x14ac:dyDescent="0.3">
      <c r="A2" s="68"/>
      <c r="B2" s="35" t="s">
        <v>535</v>
      </c>
      <c r="C2" s="35" t="s">
        <v>315</v>
      </c>
      <c r="D2" s="35" t="s">
        <v>316</v>
      </c>
      <c r="E2" s="35" t="s">
        <v>317</v>
      </c>
      <c r="F2" s="35" t="s">
        <v>434</v>
      </c>
      <c r="G2" s="35" t="s">
        <v>318</v>
      </c>
      <c r="H2" s="35" t="s">
        <v>319</v>
      </c>
      <c r="I2" s="35" t="s">
        <v>320</v>
      </c>
      <c r="J2" s="35" t="s">
        <v>321</v>
      </c>
      <c r="K2" s="35" t="s">
        <v>322</v>
      </c>
      <c r="L2" s="35" t="s">
        <v>435</v>
      </c>
      <c r="M2" s="35" t="s">
        <v>323</v>
      </c>
      <c r="N2" s="35" t="s">
        <v>536</v>
      </c>
      <c r="O2" s="35" t="s">
        <v>436</v>
      </c>
      <c r="P2" s="35" t="s">
        <v>324</v>
      </c>
      <c r="Q2" s="35" t="s">
        <v>437</v>
      </c>
      <c r="R2" s="35" t="s">
        <v>325</v>
      </c>
      <c r="S2" s="50" t="s">
        <v>438</v>
      </c>
      <c r="T2" s="48" t="s">
        <v>503</v>
      </c>
      <c r="U2" s="49" t="s">
        <v>501</v>
      </c>
    </row>
    <row r="3" spans="1:21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2">
        <v>3</v>
      </c>
      <c r="G3" s="61">
        <v>3</v>
      </c>
      <c r="H3" s="61">
        <v>3</v>
      </c>
      <c r="I3" s="61">
        <v>3</v>
      </c>
      <c r="J3" s="61">
        <v>3</v>
      </c>
      <c r="K3" s="62">
        <v>0</v>
      </c>
      <c r="L3" s="62">
        <v>3</v>
      </c>
      <c r="M3" s="61">
        <v>3</v>
      </c>
      <c r="N3" s="62">
        <v>0</v>
      </c>
      <c r="O3" s="62">
        <v>3</v>
      </c>
      <c r="P3" s="62">
        <v>0</v>
      </c>
      <c r="Q3" s="62">
        <v>0</v>
      </c>
      <c r="R3" s="63">
        <v>3</v>
      </c>
      <c r="S3" s="64">
        <v>0</v>
      </c>
      <c r="T3" s="51">
        <f t="shared" ref="T3:T6" si="0">SUM(B3:S3)</f>
        <v>39</v>
      </c>
      <c r="U3" s="25">
        <f t="shared" ref="U3:U6" si="1">(T3/54)*100</f>
        <v>72.222222222222214</v>
      </c>
    </row>
    <row r="4" spans="1:21" x14ac:dyDescent="0.3">
      <c r="A4" s="3" t="s">
        <v>42</v>
      </c>
      <c r="B4" s="61">
        <v>3</v>
      </c>
      <c r="C4" s="61">
        <v>3</v>
      </c>
      <c r="D4" s="61">
        <v>3</v>
      </c>
      <c r="E4" s="61">
        <v>3</v>
      </c>
      <c r="F4" s="62">
        <v>3</v>
      </c>
      <c r="G4" s="61">
        <v>3</v>
      </c>
      <c r="H4" s="61">
        <v>3</v>
      </c>
      <c r="I4" s="61">
        <v>3</v>
      </c>
      <c r="J4" s="61">
        <v>3</v>
      </c>
      <c r="K4" s="61">
        <v>3</v>
      </c>
      <c r="L4" s="62">
        <v>3</v>
      </c>
      <c r="M4" s="61">
        <v>3</v>
      </c>
      <c r="N4" s="62">
        <v>0</v>
      </c>
      <c r="O4" s="62">
        <v>3</v>
      </c>
      <c r="P4" s="61">
        <v>3</v>
      </c>
      <c r="Q4" s="62">
        <v>0</v>
      </c>
      <c r="R4" s="63">
        <v>3</v>
      </c>
      <c r="S4" s="64">
        <v>3</v>
      </c>
      <c r="T4" s="51">
        <f t="shared" si="0"/>
        <v>48</v>
      </c>
      <c r="U4" s="25">
        <f t="shared" si="1"/>
        <v>88.888888888888886</v>
      </c>
    </row>
    <row r="5" spans="1:21" x14ac:dyDescent="0.3">
      <c r="A5" s="3" t="s">
        <v>65</v>
      </c>
      <c r="B5" s="61">
        <v>3</v>
      </c>
      <c r="C5" s="61">
        <v>3</v>
      </c>
      <c r="D5" s="62">
        <v>3</v>
      </c>
      <c r="E5" s="61">
        <v>3</v>
      </c>
      <c r="F5" s="62">
        <v>3</v>
      </c>
      <c r="G5" s="61">
        <v>3</v>
      </c>
      <c r="H5" s="62">
        <v>0</v>
      </c>
      <c r="I5" s="61">
        <v>3</v>
      </c>
      <c r="J5" s="61">
        <v>3</v>
      </c>
      <c r="K5" s="62">
        <v>3</v>
      </c>
      <c r="L5" s="62">
        <v>3</v>
      </c>
      <c r="M5" s="61">
        <v>3</v>
      </c>
      <c r="N5" s="62">
        <v>0</v>
      </c>
      <c r="O5" s="62">
        <v>3</v>
      </c>
      <c r="P5" s="61">
        <v>3</v>
      </c>
      <c r="Q5" s="62">
        <v>0</v>
      </c>
      <c r="R5" s="63">
        <v>3</v>
      </c>
      <c r="S5" s="64">
        <v>0</v>
      </c>
      <c r="T5" s="51">
        <f t="shared" si="0"/>
        <v>42</v>
      </c>
      <c r="U5" s="25">
        <f t="shared" si="1"/>
        <v>77.777777777777786</v>
      </c>
    </row>
    <row r="6" spans="1:21" x14ac:dyDescent="0.3">
      <c r="A6" s="3" t="s">
        <v>71</v>
      </c>
      <c r="B6" s="61">
        <v>3</v>
      </c>
      <c r="C6" s="61">
        <v>3</v>
      </c>
      <c r="D6" s="62">
        <v>3</v>
      </c>
      <c r="E6" s="62">
        <v>0</v>
      </c>
      <c r="F6" s="62">
        <v>0</v>
      </c>
      <c r="G6" s="61">
        <v>3</v>
      </c>
      <c r="H6" s="62">
        <v>0</v>
      </c>
      <c r="I6" s="61">
        <v>3</v>
      </c>
      <c r="J6" s="62">
        <v>3</v>
      </c>
      <c r="K6" s="62">
        <v>0</v>
      </c>
      <c r="L6" s="62">
        <v>3</v>
      </c>
      <c r="M6" s="61">
        <v>3</v>
      </c>
      <c r="N6" s="62">
        <v>3</v>
      </c>
      <c r="O6" s="62">
        <v>0</v>
      </c>
      <c r="P6" s="62">
        <v>3</v>
      </c>
      <c r="Q6" s="62">
        <v>3</v>
      </c>
      <c r="R6" s="64">
        <v>3</v>
      </c>
      <c r="S6" s="64">
        <v>0</v>
      </c>
      <c r="T6" s="51">
        <f t="shared" si="0"/>
        <v>36</v>
      </c>
      <c r="U6" s="25">
        <f t="shared" si="1"/>
        <v>66.666666666666657</v>
      </c>
    </row>
    <row r="7" spans="1:21" x14ac:dyDescent="0.3">
      <c r="A7" s="3" t="s">
        <v>92</v>
      </c>
      <c r="B7" s="61">
        <v>3</v>
      </c>
      <c r="C7" s="61">
        <v>3</v>
      </c>
      <c r="D7" s="61">
        <v>3</v>
      </c>
      <c r="E7" s="61">
        <v>3</v>
      </c>
      <c r="F7" s="62">
        <v>3</v>
      </c>
      <c r="G7" s="61">
        <v>3</v>
      </c>
      <c r="H7" s="61">
        <v>3</v>
      </c>
      <c r="I7" s="61">
        <v>3</v>
      </c>
      <c r="J7" s="61">
        <v>3</v>
      </c>
      <c r="K7" s="61">
        <v>3</v>
      </c>
      <c r="L7" s="62">
        <v>3</v>
      </c>
      <c r="M7" s="62">
        <v>3</v>
      </c>
      <c r="N7" s="62">
        <v>0</v>
      </c>
      <c r="O7" s="62">
        <v>0</v>
      </c>
      <c r="P7" s="62">
        <v>0</v>
      </c>
      <c r="Q7" s="62">
        <v>0</v>
      </c>
      <c r="R7" s="63">
        <v>3</v>
      </c>
      <c r="S7" s="64">
        <v>0</v>
      </c>
      <c r="T7" s="51">
        <f t="shared" ref="T7:T8" si="2">SUM(B7:S7)</f>
        <v>39</v>
      </c>
      <c r="U7" s="25">
        <f t="shared" ref="U7:U8" si="3">(T7/54)*100</f>
        <v>72.222222222222214</v>
      </c>
    </row>
    <row r="8" spans="1:21" x14ac:dyDescent="0.3">
      <c r="A8" s="3" t="s">
        <v>141</v>
      </c>
      <c r="B8" s="61">
        <v>3</v>
      </c>
      <c r="C8" s="61">
        <v>3</v>
      </c>
      <c r="D8" s="61">
        <v>3</v>
      </c>
      <c r="E8" s="61">
        <v>3</v>
      </c>
      <c r="F8" s="62">
        <v>0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2">
        <v>3</v>
      </c>
      <c r="M8" s="61">
        <v>3</v>
      </c>
      <c r="N8" s="62">
        <v>3</v>
      </c>
      <c r="O8" s="62">
        <v>3</v>
      </c>
      <c r="P8" s="61">
        <v>3</v>
      </c>
      <c r="Q8" s="62">
        <v>0</v>
      </c>
      <c r="R8" s="63">
        <v>3</v>
      </c>
      <c r="S8" s="64">
        <v>3</v>
      </c>
      <c r="T8" s="51">
        <f t="shared" si="2"/>
        <v>48</v>
      </c>
      <c r="U8" s="25">
        <f t="shared" si="3"/>
        <v>88.888888888888886</v>
      </c>
    </row>
    <row r="9" spans="1:21" x14ac:dyDescent="0.3">
      <c r="A9" s="3" t="s">
        <v>153</v>
      </c>
      <c r="B9" s="61">
        <v>3</v>
      </c>
      <c r="C9" s="61">
        <v>3</v>
      </c>
      <c r="D9" s="61">
        <v>3</v>
      </c>
      <c r="E9" s="62">
        <v>0</v>
      </c>
      <c r="F9" s="62">
        <v>0</v>
      </c>
      <c r="G9" s="61">
        <v>3</v>
      </c>
      <c r="H9" s="62">
        <v>0</v>
      </c>
      <c r="I9" s="61">
        <v>3</v>
      </c>
      <c r="J9" s="61">
        <v>3</v>
      </c>
      <c r="K9" s="61">
        <v>3</v>
      </c>
      <c r="L9" s="62">
        <v>3</v>
      </c>
      <c r="M9" s="61">
        <v>3</v>
      </c>
      <c r="N9" s="61">
        <v>3</v>
      </c>
      <c r="O9" s="62">
        <v>3</v>
      </c>
      <c r="P9" s="61">
        <v>3</v>
      </c>
      <c r="Q9" s="62">
        <v>0</v>
      </c>
      <c r="R9" s="63">
        <v>3</v>
      </c>
      <c r="S9" s="64">
        <v>3</v>
      </c>
      <c r="T9" s="51">
        <f t="shared" ref="T9:T14" si="4">SUM(B9:S9)</f>
        <v>42</v>
      </c>
      <c r="U9" s="25">
        <f t="shared" ref="U9:U14" si="5">(T9/54)*100</f>
        <v>77.777777777777786</v>
      </c>
    </row>
    <row r="10" spans="1:21" x14ac:dyDescent="0.3">
      <c r="A10" s="3" t="s">
        <v>159</v>
      </c>
      <c r="B10" s="61">
        <v>3</v>
      </c>
      <c r="C10" s="61">
        <v>3</v>
      </c>
      <c r="D10" s="61">
        <v>3</v>
      </c>
      <c r="E10" s="61">
        <v>3</v>
      </c>
      <c r="F10" s="62">
        <v>0</v>
      </c>
      <c r="G10" s="61">
        <v>3</v>
      </c>
      <c r="H10" s="62">
        <v>3</v>
      </c>
      <c r="I10" s="61">
        <v>3</v>
      </c>
      <c r="J10" s="61">
        <v>3</v>
      </c>
      <c r="K10" s="61">
        <v>3</v>
      </c>
      <c r="L10" s="62">
        <v>0</v>
      </c>
      <c r="M10" s="61">
        <v>3</v>
      </c>
      <c r="N10" s="61">
        <v>3</v>
      </c>
      <c r="O10" s="62">
        <v>3</v>
      </c>
      <c r="P10" s="62">
        <v>0</v>
      </c>
      <c r="Q10" s="62">
        <v>3</v>
      </c>
      <c r="R10" s="63">
        <v>3</v>
      </c>
      <c r="S10" s="64">
        <v>3</v>
      </c>
      <c r="T10" s="51">
        <f t="shared" si="4"/>
        <v>45</v>
      </c>
      <c r="U10" s="25">
        <f t="shared" si="5"/>
        <v>83.333333333333343</v>
      </c>
    </row>
    <row r="11" spans="1:21" x14ac:dyDescent="0.3">
      <c r="A11" s="3" t="s">
        <v>166</v>
      </c>
      <c r="B11" s="61">
        <v>3</v>
      </c>
      <c r="C11" s="62">
        <v>0</v>
      </c>
      <c r="D11" s="61">
        <v>3</v>
      </c>
      <c r="E11" s="61">
        <v>3</v>
      </c>
      <c r="F11" s="62">
        <v>0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2">
        <v>3</v>
      </c>
      <c r="M11" s="61">
        <v>3</v>
      </c>
      <c r="N11" s="62">
        <v>0</v>
      </c>
      <c r="O11" s="62">
        <v>3</v>
      </c>
      <c r="P11" s="62">
        <v>0</v>
      </c>
      <c r="Q11" s="62">
        <v>0</v>
      </c>
      <c r="R11" s="64">
        <v>3</v>
      </c>
      <c r="S11" s="64">
        <v>3</v>
      </c>
      <c r="T11" s="51">
        <f t="shared" si="4"/>
        <v>39</v>
      </c>
      <c r="U11" s="25">
        <f t="shared" si="5"/>
        <v>72.222222222222214</v>
      </c>
    </row>
    <row r="12" spans="1:21" x14ac:dyDescent="0.3">
      <c r="A12" s="3" t="s">
        <v>189</v>
      </c>
      <c r="B12" s="61">
        <v>3</v>
      </c>
      <c r="C12" s="61">
        <v>3</v>
      </c>
      <c r="D12" s="61">
        <v>3</v>
      </c>
      <c r="E12" s="61">
        <v>3</v>
      </c>
      <c r="F12" s="62">
        <v>3</v>
      </c>
      <c r="G12" s="62">
        <v>3</v>
      </c>
      <c r="H12" s="62">
        <v>3</v>
      </c>
      <c r="I12" s="61">
        <v>3</v>
      </c>
      <c r="J12" s="61">
        <v>3</v>
      </c>
      <c r="K12" s="62">
        <v>0</v>
      </c>
      <c r="L12" s="62">
        <v>3</v>
      </c>
      <c r="M12" s="61">
        <v>3</v>
      </c>
      <c r="N12" s="61">
        <v>3</v>
      </c>
      <c r="O12" s="62">
        <v>0</v>
      </c>
      <c r="P12" s="61">
        <v>3</v>
      </c>
      <c r="Q12" s="62">
        <v>0</v>
      </c>
      <c r="R12" s="63">
        <v>3</v>
      </c>
      <c r="S12" s="64">
        <v>0</v>
      </c>
      <c r="T12" s="51">
        <f t="shared" si="4"/>
        <v>42</v>
      </c>
      <c r="U12" s="25">
        <f t="shared" si="5"/>
        <v>77.777777777777786</v>
      </c>
    </row>
    <row r="13" spans="1:21" x14ac:dyDescent="0.3">
      <c r="A13" s="77" t="s">
        <v>202</v>
      </c>
      <c r="B13" s="61">
        <v>3</v>
      </c>
      <c r="C13" s="61">
        <v>3</v>
      </c>
      <c r="D13" s="61">
        <v>3</v>
      </c>
      <c r="E13" s="61">
        <v>3</v>
      </c>
      <c r="F13" s="62">
        <v>3</v>
      </c>
      <c r="G13" s="62">
        <v>3</v>
      </c>
      <c r="H13" s="62">
        <v>3</v>
      </c>
      <c r="I13" s="61">
        <v>3</v>
      </c>
      <c r="J13" s="61">
        <v>3</v>
      </c>
      <c r="K13" s="62">
        <v>3</v>
      </c>
      <c r="L13" s="62">
        <v>3</v>
      </c>
      <c r="M13" s="61">
        <v>3</v>
      </c>
      <c r="N13" s="62">
        <v>3</v>
      </c>
      <c r="O13" s="62">
        <v>3</v>
      </c>
      <c r="P13" s="61">
        <v>3</v>
      </c>
      <c r="Q13" s="62">
        <v>0</v>
      </c>
      <c r="R13" s="63">
        <v>3</v>
      </c>
      <c r="S13" s="64">
        <v>3</v>
      </c>
      <c r="T13" s="79">
        <f t="shared" si="4"/>
        <v>51</v>
      </c>
      <c r="U13" s="80">
        <f t="shared" si="5"/>
        <v>94.444444444444443</v>
      </c>
    </row>
    <row r="14" spans="1:21" x14ac:dyDescent="0.3">
      <c r="A14" s="3" t="s">
        <v>214</v>
      </c>
      <c r="B14" s="61">
        <v>3</v>
      </c>
      <c r="C14" s="61">
        <v>3</v>
      </c>
      <c r="D14" s="61">
        <v>3</v>
      </c>
      <c r="E14" s="61">
        <v>3</v>
      </c>
      <c r="F14" s="62">
        <v>0</v>
      </c>
      <c r="G14" s="62">
        <v>0</v>
      </c>
      <c r="H14" s="61">
        <v>3</v>
      </c>
      <c r="I14" s="61">
        <v>3</v>
      </c>
      <c r="J14" s="61">
        <v>3</v>
      </c>
      <c r="K14" s="61">
        <v>3</v>
      </c>
      <c r="L14" s="62">
        <v>0</v>
      </c>
      <c r="M14" s="61">
        <v>3</v>
      </c>
      <c r="N14" s="62">
        <v>0</v>
      </c>
      <c r="O14" s="62">
        <v>0</v>
      </c>
      <c r="P14" s="62">
        <v>0</v>
      </c>
      <c r="Q14" s="62">
        <v>0</v>
      </c>
      <c r="R14" s="63">
        <v>3</v>
      </c>
      <c r="S14" s="64">
        <v>0</v>
      </c>
      <c r="T14" s="51">
        <f t="shared" si="4"/>
        <v>30</v>
      </c>
      <c r="U14" s="25">
        <f t="shared" si="5"/>
        <v>55.555555555555557</v>
      </c>
    </row>
    <row r="15" spans="1:21" x14ac:dyDescent="0.3">
      <c r="A15" s="3" t="s">
        <v>236</v>
      </c>
      <c r="B15" s="61">
        <v>3</v>
      </c>
      <c r="C15" s="61">
        <v>3</v>
      </c>
      <c r="D15" s="61">
        <v>3</v>
      </c>
      <c r="E15" s="61">
        <v>3</v>
      </c>
      <c r="F15" s="62">
        <v>3</v>
      </c>
      <c r="G15" s="61">
        <v>3</v>
      </c>
      <c r="H15" s="61">
        <v>3</v>
      </c>
      <c r="I15" s="61">
        <v>3</v>
      </c>
      <c r="J15" s="61">
        <v>3</v>
      </c>
      <c r="K15" s="61">
        <v>3</v>
      </c>
      <c r="L15" s="62">
        <v>3</v>
      </c>
      <c r="M15" s="61">
        <v>3</v>
      </c>
      <c r="N15" s="62">
        <v>0</v>
      </c>
      <c r="O15" s="62">
        <v>3</v>
      </c>
      <c r="P15" s="61">
        <v>3</v>
      </c>
      <c r="Q15" s="62">
        <v>3</v>
      </c>
      <c r="R15" s="63">
        <v>3</v>
      </c>
      <c r="S15" s="64">
        <v>3</v>
      </c>
      <c r="T15" s="51">
        <f t="shared" ref="T15:T16" si="6">SUM(B15:S15)</f>
        <v>51</v>
      </c>
      <c r="U15" s="25">
        <f t="shared" ref="U15:U16" si="7">(T15/54)*100</f>
        <v>94.444444444444443</v>
      </c>
    </row>
    <row r="16" spans="1:21" x14ac:dyDescent="0.3">
      <c r="A16" s="3" t="s">
        <v>271</v>
      </c>
      <c r="B16" s="61">
        <v>3</v>
      </c>
      <c r="C16" s="62">
        <v>0</v>
      </c>
      <c r="D16" s="61">
        <v>3</v>
      </c>
      <c r="E16" s="62">
        <v>0</v>
      </c>
      <c r="F16" s="62">
        <v>0</v>
      </c>
      <c r="G16" s="62">
        <v>0</v>
      </c>
      <c r="H16" s="61">
        <v>3</v>
      </c>
      <c r="I16" s="61">
        <v>3</v>
      </c>
      <c r="J16" s="61">
        <v>3</v>
      </c>
      <c r="K16" s="61">
        <v>3</v>
      </c>
      <c r="L16" s="62">
        <v>0</v>
      </c>
      <c r="M16" s="61">
        <v>3</v>
      </c>
      <c r="N16" s="61">
        <v>3</v>
      </c>
      <c r="O16" s="62">
        <v>0</v>
      </c>
      <c r="P16" s="62">
        <v>0</v>
      </c>
      <c r="Q16" s="62">
        <v>0</v>
      </c>
      <c r="R16" s="63">
        <v>3</v>
      </c>
      <c r="S16" s="64">
        <v>0</v>
      </c>
      <c r="T16" s="51">
        <f t="shared" si="6"/>
        <v>27</v>
      </c>
      <c r="U16" s="25">
        <f t="shared" si="7"/>
        <v>50</v>
      </c>
    </row>
    <row r="17" spans="1:21" x14ac:dyDescent="0.3">
      <c r="A17" s="3" t="s">
        <v>299</v>
      </c>
      <c r="B17" s="61">
        <v>3</v>
      </c>
      <c r="C17" s="61">
        <v>3</v>
      </c>
      <c r="D17" s="61">
        <v>3</v>
      </c>
      <c r="E17" s="61">
        <v>3</v>
      </c>
      <c r="F17" s="62">
        <v>0</v>
      </c>
      <c r="G17" s="61">
        <v>3</v>
      </c>
      <c r="H17" s="61">
        <v>3</v>
      </c>
      <c r="I17" s="61">
        <v>3</v>
      </c>
      <c r="J17" s="61">
        <v>3</v>
      </c>
      <c r="K17" s="61">
        <v>3</v>
      </c>
      <c r="L17" s="62">
        <v>0</v>
      </c>
      <c r="M17" s="61">
        <v>3</v>
      </c>
      <c r="N17" s="62">
        <v>0</v>
      </c>
      <c r="O17" s="62">
        <v>3</v>
      </c>
      <c r="P17" s="62">
        <v>0</v>
      </c>
      <c r="Q17" s="62">
        <v>0</v>
      </c>
      <c r="R17" s="63">
        <v>3</v>
      </c>
      <c r="S17" s="64">
        <v>3</v>
      </c>
      <c r="T17" s="51">
        <f t="shared" ref="T17" si="8">SUM(B17:S17)</f>
        <v>39</v>
      </c>
      <c r="U17" s="25">
        <f t="shared" ref="U17" si="9">(T17/54)*100</f>
        <v>72.222222222222214</v>
      </c>
    </row>
  </sheetData>
  <mergeCells count="1">
    <mergeCell ref="A1:A2"/>
  </mergeCells>
  <conditionalFormatting sqref="B3:S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Förskol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S23"/>
  <sheetViews>
    <sheetView zoomScale="90" zoomScaleNormal="90" workbookViewId="0">
      <pane xSplit="1" ySplit="2" topLeftCell="R3" activePane="bottomRight" state="frozen"/>
      <selection pane="topRight" activeCell="B1" sqref="B1"/>
      <selection pane="bottomLeft" activeCell="A2" sqref="A2"/>
      <selection pane="bottomRight" activeCell="R13" sqref="R13:S13"/>
    </sheetView>
  </sheetViews>
  <sheetFormatPr defaultColWidth="8.88671875" defaultRowHeight="14.4" x14ac:dyDescent="0.3"/>
  <cols>
    <col min="1" max="1" width="15.6640625" customWidth="1"/>
    <col min="2" max="12" width="13.6640625" customWidth="1"/>
    <col min="13" max="13" width="13.6640625" style="6" customWidth="1"/>
    <col min="14" max="17" width="13.6640625" customWidth="1"/>
    <col min="18" max="19" width="10.6640625" customWidth="1"/>
  </cols>
  <sheetData>
    <row r="1" spans="1:19" ht="15" thickBot="1" x14ac:dyDescent="0.35">
      <c r="A1" s="67" t="s">
        <v>326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3"/>
      <c r="O1" s="43"/>
      <c r="P1" s="43"/>
      <c r="Q1" s="43"/>
      <c r="R1" s="46"/>
      <c r="S1" s="45"/>
    </row>
    <row r="2" spans="1:19" ht="205.5" customHeight="1" x14ac:dyDescent="0.3">
      <c r="A2" s="68"/>
      <c r="B2" s="35" t="s">
        <v>439</v>
      </c>
      <c r="C2" s="35" t="s">
        <v>327</v>
      </c>
      <c r="D2" s="35" t="s">
        <v>328</v>
      </c>
      <c r="E2" s="35" t="s">
        <v>440</v>
      </c>
      <c r="F2" s="35" t="s">
        <v>329</v>
      </c>
      <c r="G2" s="35" t="s">
        <v>330</v>
      </c>
      <c r="H2" s="35" t="s">
        <v>331</v>
      </c>
      <c r="I2" s="35" t="s">
        <v>332</v>
      </c>
      <c r="J2" s="35" t="s">
        <v>324</v>
      </c>
      <c r="K2" s="35" t="s">
        <v>333</v>
      </c>
      <c r="L2" s="35" t="s">
        <v>334</v>
      </c>
      <c r="M2" s="35" t="s">
        <v>441</v>
      </c>
      <c r="N2" s="35" t="s">
        <v>335</v>
      </c>
      <c r="O2" s="35" t="s">
        <v>336</v>
      </c>
      <c r="P2" s="35" t="s">
        <v>337</v>
      </c>
      <c r="Q2" s="36" t="s">
        <v>325</v>
      </c>
      <c r="R2" s="48" t="s">
        <v>504</v>
      </c>
      <c r="S2" s="49" t="s">
        <v>501</v>
      </c>
    </row>
    <row r="3" spans="1:19" x14ac:dyDescent="0.3">
      <c r="A3" s="3" t="s">
        <v>33</v>
      </c>
      <c r="B3" s="61">
        <v>3</v>
      </c>
      <c r="C3" s="61">
        <v>3</v>
      </c>
      <c r="D3" s="61">
        <v>3</v>
      </c>
      <c r="E3" s="62">
        <v>0</v>
      </c>
      <c r="F3" s="61">
        <v>3</v>
      </c>
      <c r="G3" s="61">
        <v>3</v>
      </c>
      <c r="H3" s="62">
        <v>0</v>
      </c>
      <c r="I3" s="61">
        <v>3</v>
      </c>
      <c r="J3" s="61">
        <v>3</v>
      </c>
      <c r="K3" s="62">
        <v>0</v>
      </c>
      <c r="L3" s="62">
        <v>0</v>
      </c>
      <c r="M3" s="62">
        <v>3</v>
      </c>
      <c r="N3" s="61">
        <v>3</v>
      </c>
      <c r="O3" s="61">
        <v>3</v>
      </c>
      <c r="P3" s="61">
        <v>3</v>
      </c>
      <c r="Q3" s="63">
        <v>3</v>
      </c>
      <c r="R3" s="51">
        <f t="shared" ref="R3:R6" si="0">SUM(B3:Q3)</f>
        <v>36</v>
      </c>
      <c r="S3" s="25">
        <f t="shared" ref="S3:S6" si="1">(R3/48)*100</f>
        <v>75</v>
      </c>
    </row>
    <row r="4" spans="1:19" x14ac:dyDescent="0.3">
      <c r="A4" s="3" t="s">
        <v>42</v>
      </c>
      <c r="B4" s="61">
        <v>3</v>
      </c>
      <c r="C4" s="62">
        <v>0</v>
      </c>
      <c r="D4" s="61">
        <v>3</v>
      </c>
      <c r="E4" s="62">
        <v>0</v>
      </c>
      <c r="F4" s="61">
        <v>3</v>
      </c>
      <c r="G4" s="61">
        <v>3</v>
      </c>
      <c r="H4" s="61">
        <v>3</v>
      </c>
      <c r="I4" s="61">
        <v>3</v>
      </c>
      <c r="J4" s="61">
        <v>3</v>
      </c>
      <c r="K4" s="61">
        <v>3</v>
      </c>
      <c r="L4" s="62">
        <v>0</v>
      </c>
      <c r="M4" s="62">
        <v>3</v>
      </c>
      <c r="N4" s="61">
        <v>3</v>
      </c>
      <c r="O4" s="61">
        <v>3</v>
      </c>
      <c r="P4" s="61">
        <v>3</v>
      </c>
      <c r="Q4" s="63">
        <v>3</v>
      </c>
      <c r="R4" s="51">
        <f t="shared" si="0"/>
        <v>39</v>
      </c>
      <c r="S4" s="25">
        <f t="shared" si="1"/>
        <v>81.25</v>
      </c>
    </row>
    <row r="5" spans="1:19" x14ac:dyDescent="0.3">
      <c r="A5" s="3" t="s">
        <v>65</v>
      </c>
      <c r="B5" s="61">
        <v>3</v>
      </c>
      <c r="C5" s="62">
        <v>0</v>
      </c>
      <c r="D5" s="62">
        <v>0</v>
      </c>
      <c r="E5" s="62">
        <v>0</v>
      </c>
      <c r="F5" s="61">
        <v>3</v>
      </c>
      <c r="G5" s="61">
        <v>3</v>
      </c>
      <c r="H5" s="61">
        <v>3</v>
      </c>
      <c r="I5" s="61">
        <v>3</v>
      </c>
      <c r="J5" s="61">
        <v>3</v>
      </c>
      <c r="K5" s="62">
        <v>3</v>
      </c>
      <c r="L5" s="62">
        <v>0</v>
      </c>
      <c r="M5" s="62">
        <v>0</v>
      </c>
      <c r="N5" s="61">
        <v>3</v>
      </c>
      <c r="O5" s="62">
        <v>3</v>
      </c>
      <c r="P5" s="61">
        <v>3</v>
      </c>
      <c r="Q5" s="63">
        <v>3</v>
      </c>
      <c r="R5" s="51">
        <f t="shared" si="0"/>
        <v>33</v>
      </c>
      <c r="S5" s="25">
        <f t="shared" si="1"/>
        <v>68.75</v>
      </c>
    </row>
    <row r="6" spans="1:19" x14ac:dyDescent="0.3">
      <c r="A6" s="3" t="s">
        <v>71</v>
      </c>
      <c r="B6" s="61">
        <v>3</v>
      </c>
      <c r="C6" s="61">
        <v>3</v>
      </c>
      <c r="D6" s="62">
        <v>3</v>
      </c>
      <c r="E6" s="62">
        <v>3</v>
      </c>
      <c r="F6" s="61">
        <v>3</v>
      </c>
      <c r="G6" s="61">
        <v>3</v>
      </c>
      <c r="H6" s="62">
        <v>3</v>
      </c>
      <c r="I6" s="62">
        <v>3</v>
      </c>
      <c r="J6" s="62">
        <v>3</v>
      </c>
      <c r="K6" s="61">
        <v>3</v>
      </c>
      <c r="L6" s="62">
        <v>0</v>
      </c>
      <c r="M6" s="62">
        <v>3</v>
      </c>
      <c r="N6" s="61">
        <v>3</v>
      </c>
      <c r="O6" s="61">
        <v>3</v>
      </c>
      <c r="P6" s="61">
        <v>3</v>
      </c>
      <c r="Q6" s="64">
        <v>3</v>
      </c>
      <c r="R6" s="51">
        <f t="shared" si="0"/>
        <v>45</v>
      </c>
      <c r="S6" s="25">
        <f t="shared" si="1"/>
        <v>93.75</v>
      </c>
    </row>
    <row r="7" spans="1:19" x14ac:dyDescent="0.3">
      <c r="A7" s="3" t="s">
        <v>92</v>
      </c>
      <c r="B7" s="61">
        <v>3</v>
      </c>
      <c r="C7" s="62">
        <v>0</v>
      </c>
      <c r="D7" s="61">
        <v>3</v>
      </c>
      <c r="E7" s="62">
        <v>0</v>
      </c>
      <c r="F7" s="61">
        <v>3</v>
      </c>
      <c r="G7" s="61">
        <v>3</v>
      </c>
      <c r="H7" s="61">
        <v>3</v>
      </c>
      <c r="I7" s="61">
        <v>3</v>
      </c>
      <c r="J7" s="61">
        <v>3</v>
      </c>
      <c r="K7" s="61">
        <v>3</v>
      </c>
      <c r="L7" s="61">
        <v>3</v>
      </c>
      <c r="M7" s="62">
        <v>0</v>
      </c>
      <c r="N7" s="61">
        <v>3</v>
      </c>
      <c r="O7" s="61">
        <v>3</v>
      </c>
      <c r="P7" s="61">
        <v>3</v>
      </c>
      <c r="Q7" s="63">
        <v>3</v>
      </c>
      <c r="R7" s="51">
        <f t="shared" ref="R7:R9" si="2">SUM(B7:Q7)</f>
        <v>39</v>
      </c>
      <c r="S7" s="25">
        <f t="shared" ref="S7:S10" si="3">(R7/48)*100</f>
        <v>81.25</v>
      </c>
    </row>
    <row r="8" spans="1:19" x14ac:dyDescent="0.3">
      <c r="A8" s="3" t="s">
        <v>141</v>
      </c>
      <c r="B8" s="61">
        <v>3</v>
      </c>
      <c r="C8" s="62">
        <v>3</v>
      </c>
      <c r="D8" s="61">
        <v>3</v>
      </c>
      <c r="E8" s="62">
        <v>0</v>
      </c>
      <c r="F8" s="61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1">
        <v>3</v>
      </c>
      <c r="M8" s="62">
        <v>0</v>
      </c>
      <c r="N8" s="61">
        <v>3</v>
      </c>
      <c r="O8" s="61">
        <v>3</v>
      </c>
      <c r="P8" s="61">
        <v>3</v>
      </c>
      <c r="Q8" s="63">
        <v>3</v>
      </c>
      <c r="R8" s="51">
        <f t="shared" si="2"/>
        <v>42</v>
      </c>
      <c r="S8" s="25">
        <f t="shared" si="3"/>
        <v>87.5</v>
      </c>
    </row>
    <row r="9" spans="1:19" x14ac:dyDescent="0.3">
      <c r="A9" s="3" t="s">
        <v>153</v>
      </c>
      <c r="B9" s="61">
        <v>3</v>
      </c>
      <c r="C9" s="61">
        <v>3</v>
      </c>
      <c r="D9" s="61">
        <v>3</v>
      </c>
      <c r="E9" s="62">
        <v>0</v>
      </c>
      <c r="F9" s="61">
        <v>3</v>
      </c>
      <c r="G9" s="61">
        <v>3</v>
      </c>
      <c r="H9" s="61">
        <v>3</v>
      </c>
      <c r="I9" s="61">
        <v>3</v>
      </c>
      <c r="J9" s="62">
        <v>3</v>
      </c>
      <c r="K9" s="61">
        <v>3</v>
      </c>
      <c r="L9" s="61">
        <v>3</v>
      </c>
      <c r="M9" s="62">
        <v>3</v>
      </c>
      <c r="N9" s="61">
        <v>3</v>
      </c>
      <c r="O9" s="61">
        <v>3</v>
      </c>
      <c r="P9" s="61">
        <v>3</v>
      </c>
      <c r="Q9" s="63">
        <v>3</v>
      </c>
      <c r="R9" s="51">
        <f t="shared" si="2"/>
        <v>45</v>
      </c>
      <c r="S9" s="25">
        <f t="shared" si="3"/>
        <v>93.75</v>
      </c>
    </row>
    <row r="10" spans="1:19" x14ac:dyDescent="0.3">
      <c r="A10" s="3" t="s">
        <v>159</v>
      </c>
      <c r="B10" s="61">
        <v>3</v>
      </c>
      <c r="C10" s="61">
        <v>3</v>
      </c>
      <c r="D10" s="61">
        <v>3</v>
      </c>
      <c r="E10" s="62">
        <v>0</v>
      </c>
      <c r="F10" s="61">
        <v>3</v>
      </c>
      <c r="G10" s="61">
        <v>3</v>
      </c>
      <c r="H10" s="61">
        <v>3</v>
      </c>
      <c r="I10" s="62">
        <v>3</v>
      </c>
      <c r="J10" s="61">
        <v>3</v>
      </c>
      <c r="K10" s="61">
        <v>3</v>
      </c>
      <c r="L10" s="62">
        <v>0</v>
      </c>
      <c r="M10" s="62">
        <v>0</v>
      </c>
      <c r="N10" s="61">
        <v>3</v>
      </c>
      <c r="O10" s="61">
        <v>3</v>
      </c>
      <c r="P10" s="61">
        <v>3</v>
      </c>
      <c r="Q10" s="63">
        <v>3</v>
      </c>
      <c r="R10" s="51">
        <f t="shared" ref="R10" si="4">SUM(B10:Q10)</f>
        <v>39</v>
      </c>
      <c r="S10" s="25">
        <f t="shared" si="3"/>
        <v>81.25</v>
      </c>
    </row>
    <row r="11" spans="1:19" x14ac:dyDescent="0.3">
      <c r="A11" s="3" t="s">
        <v>166</v>
      </c>
      <c r="B11" s="61">
        <v>3</v>
      </c>
      <c r="C11" s="61">
        <v>3</v>
      </c>
      <c r="D11" s="62">
        <v>0</v>
      </c>
      <c r="E11" s="62">
        <v>0</v>
      </c>
      <c r="F11" s="61">
        <v>3</v>
      </c>
      <c r="G11" s="61">
        <v>3</v>
      </c>
      <c r="H11" s="62">
        <v>0</v>
      </c>
      <c r="I11" s="61">
        <v>3</v>
      </c>
      <c r="J11" s="61">
        <v>3</v>
      </c>
      <c r="K11" s="61">
        <v>3</v>
      </c>
      <c r="L11" s="62">
        <v>0</v>
      </c>
      <c r="M11" s="62">
        <v>3</v>
      </c>
      <c r="N11" s="61">
        <v>3</v>
      </c>
      <c r="O11" s="61">
        <v>3</v>
      </c>
      <c r="P11" s="61">
        <v>3</v>
      </c>
      <c r="Q11" s="63">
        <v>3</v>
      </c>
      <c r="R11" s="51">
        <f t="shared" ref="R11:R14" si="5">SUM(B11:Q11)</f>
        <v>36</v>
      </c>
      <c r="S11" s="25">
        <f t="shared" ref="S11:S14" si="6">(R11/48)*100</f>
        <v>75</v>
      </c>
    </row>
    <row r="12" spans="1:19" x14ac:dyDescent="0.3">
      <c r="A12" s="3" t="s">
        <v>189</v>
      </c>
      <c r="B12" s="61">
        <v>3</v>
      </c>
      <c r="C12" s="61">
        <v>3</v>
      </c>
      <c r="D12" s="61">
        <v>3</v>
      </c>
      <c r="E12" s="62">
        <v>0</v>
      </c>
      <c r="F12" s="61">
        <v>3</v>
      </c>
      <c r="G12" s="61">
        <v>3</v>
      </c>
      <c r="H12" s="61">
        <v>3</v>
      </c>
      <c r="I12" s="62">
        <v>3</v>
      </c>
      <c r="J12" s="61">
        <v>3</v>
      </c>
      <c r="K12" s="61">
        <v>3</v>
      </c>
      <c r="L12" s="62">
        <v>0</v>
      </c>
      <c r="M12" s="62">
        <v>0</v>
      </c>
      <c r="N12" s="61">
        <v>3</v>
      </c>
      <c r="O12" s="61">
        <v>3</v>
      </c>
      <c r="P12" s="61">
        <v>3</v>
      </c>
      <c r="Q12" s="63">
        <v>3</v>
      </c>
      <c r="R12" s="51">
        <f t="shared" si="5"/>
        <v>39</v>
      </c>
      <c r="S12" s="25">
        <f t="shared" si="6"/>
        <v>81.25</v>
      </c>
    </row>
    <row r="13" spans="1:19" x14ac:dyDescent="0.3">
      <c r="A13" s="77" t="s">
        <v>202</v>
      </c>
      <c r="B13" s="61">
        <v>3</v>
      </c>
      <c r="C13" s="61">
        <v>3</v>
      </c>
      <c r="D13" s="62">
        <v>0</v>
      </c>
      <c r="E13" s="62">
        <v>0</v>
      </c>
      <c r="F13" s="61">
        <v>3</v>
      </c>
      <c r="G13" s="61">
        <v>3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2">
        <v>0</v>
      </c>
      <c r="N13" s="61">
        <v>3</v>
      </c>
      <c r="O13" s="61">
        <v>3</v>
      </c>
      <c r="P13" s="61">
        <v>3</v>
      </c>
      <c r="Q13" s="63">
        <v>3</v>
      </c>
      <c r="R13" s="79">
        <f t="shared" si="5"/>
        <v>39</v>
      </c>
      <c r="S13" s="80">
        <f t="shared" si="6"/>
        <v>81.25</v>
      </c>
    </row>
    <row r="14" spans="1:19" x14ac:dyDescent="0.3">
      <c r="A14" s="3" t="s">
        <v>214</v>
      </c>
      <c r="B14" s="61">
        <v>3</v>
      </c>
      <c r="C14" s="61">
        <v>3</v>
      </c>
      <c r="D14" s="61">
        <v>3</v>
      </c>
      <c r="E14" s="62">
        <v>0</v>
      </c>
      <c r="F14" s="61">
        <v>3</v>
      </c>
      <c r="G14" s="61">
        <v>3</v>
      </c>
      <c r="H14" s="61">
        <v>3</v>
      </c>
      <c r="I14" s="61">
        <v>3</v>
      </c>
      <c r="J14" s="61">
        <v>3</v>
      </c>
      <c r="K14" s="61">
        <v>3</v>
      </c>
      <c r="L14" s="61">
        <v>3</v>
      </c>
      <c r="M14" s="62">
        <v>0</v>
      </c>
      <c r="N14" s="61">
        <v>3</v>
      </c>
      <c r="O14" s="61">
        <v>3</v>
      </c>
      <c r="P14" s="61">
        <v>3</v>
      </c>
      <c r="Q14" s="63">
        <v>3</v>
      </c>
      <c r="R14" s="51">
        <f t="shared" si="5"/>
        <v>42</v>
      </c>
      <c r="S14" s="25">
        <f t="shared" si="6"/>
        <v>87.5</v>
      </c>
    </row>
    <row r="15" spans="1:19" x14ac:dyDescent="0.3">
      <c r="A15" s="3" t="s">
        <v>236</v>
      </c>
      <c r="B15" s="61">
        <v>3</v>
      </c>
      <c r="C15" s="61">
        <v>3</v>
      </c>
      <c r="D15" s="61">
        <v>3</v>
      </c>
      <c r="E15" s="62">
        <v>3</v>
      </c>
      <c r="F15" s="61">
        <v>3</v>
      </c>
      <c r="G15" s="62">
        <v>0</v>
      </c>
      <c r="H15" s="61">
        <v>3</v>
      </c>
      <c r="I15" s="62">
        <v>3</v>
      </c>
      <c r="J15" s="62">
        <v>0</v>
      </c>
      <c r="K15" s="61">
        <v>3</v>
      </c>
      <c r="L15" s="61">
        <v>3</v>
      </c>
      <c r="M15" s="62">
        <v>0</v>
      </c>
      <c r="N15" s="61">
        <v>3</v>
      </c>
      <c r="O15" s="61">
        <v>3</v>
      </c>
      <c r="P15" s="61">
        <v>3</v>
      </c>
      <c r="Q15" s="63">
        <v>3</v>
      </c>
      <c r="R15" s="51">
        <f t="shared" ref="R15:R16" si="7">SUM(B15:Q15)</f>
        <v>39</v>
      </c>
      <c r="S15" s="25">
        <f t="shared" ref="S15:S16" si="8">(R15/48)*100</f>
        <v>81.25</v>
      </c>
    </row>
    <row r="16" spans="1:19" x14ac:dyDescent="0.3">
      <c r="A16" s="3" t="s">
        <v>271</v>
      </c>
      <c r="B16" s="61">
        <v>3</v>
      </c>
      <c r="C16" s="62">
        <v>3</v>
      </c>
      <c r="D16" s="61">
        <v>3</v>
      </c>
      <c r="E16" s="62">
        <v>3</v>
      </c>
      <c r="F16" s="61">
        <v>3</v>
      </c>
      <c r="G16" s="61">
        <v>3</v>
      </c>
      <c r="H16" s="61">
        <v>3</v>
      </c>
      <c r="I16" s="61">
        <v>3</v>
      </c>
      <c r="J16" s="61">
        <v>3</v>
      </c>
      <c r="K16" s="61">
        <v>3</v>
      </c>
      <c r="L16" s="61">
        <v>3</v>
      </c>
      <c r="M16" s="62">
        <v>3</v>
      </c>
      <c r="N16" s="61">
        <v>3</v>
      </c>
      <c r="O16" s="61">
        <v>3</v>
      </c>
      <c r="P16" s="61">
        <v>3</v>
      </c>
      <c r="Q16" s="63">
        <v>3</v>
      </c>
      <c r="R16" s="51">
        <f t="shared" si="7"/>
        <v>48</v>
      </c>
      <c r="S16" s="25">
        <f t="shared" si="8"/>
        <v>100</v>
      </c>
    </row>
    <row r="17" spans="1:19" x14ac:dyDescent="0.3">
      <c r="A17" s="3" t="s">
        <v>299</v>
      </c>
      <c r="B17" s="61">
        <v>3</v>
      </c>
      <c r="C17" s="61">
        <v>3</v>
      </c>
      <c r="D17" s="62">
        <v>3</v>
      </c>
      <c r="E17" s="62">
        <v>0</v>
      </c>
      <c r="F17" s="61">
        <v>3</v>
      </c>
      <c r="G17" s="61">
        <v>3</v>
      </c>
      <c r="H17" s="61">
        <v>3</v>
      </c>
      <c r="I17" s="61">
        <v>3</v>
      </c>
      <c r="J17" s="61">
        <v>3</v>
      </c>
      <c r="K17" s="61">
        <v>3</v>
      </c>
      <c r="L17" s="61">
        <v>3</v>
      </c>
      <c r="M17" s="62">
        <v>0</v>
      </c>
      <c r="N17" s="61">
        <v>3</v>
      </c>
      <c r="O17" s="61">
        <v>3</v>
      </c>
      <c r="P17" s="61">
        <v>3</v>
      </c>
      <c r="Q17" s="63">
        <v>3</v>
      </c>
      <c r="R17" s="51">
        <f t="shared" ref="R17" si="9">SUM(B17:Q17)</f>
        <v>42</v>
      </c>
      <c r="S17" s="25">
        <f t="shared" ref="S17" si="10">(R17/48)*100</f>
        <v>87.5</v>
      </c>
    </row>
    <row r="19" spans="1:19" x14ac:dyDescent="0.3">
      <c r="A19" s="10" t="s">
        <v>497</v>
      </c>
    </row>
    <row r="20" spans="1:19" hidden="1" x14ac:dyDescent="0.3">
      <c r="A20" s="11" t="s">
        <v>498</v>
      </c>
    </row>
    <row r="21" spans="1:19" hidden="1" x14ac:dyDescent="0.3">
      <c r="A21" s="11" t="s">
        <v>499</v>
      </c>
    </row>
    <row r="22" spans="1:19" hidden="1" x14ac:dyDescent="0.3">
      <c r="A22" s="12"/>
    </row>
    <row r="23" spans="1:19" hidden="1" x14ac:dyDescent="0.3"/>
  </sheetData>
  <mergeCells count="1">
    <mergeCell ref="A1:A2"/>
  </mergeCells>
  <conditionalFormatting sqref="B3:Q9 B11:Q17">
    <cfRule type="colorScale" priority="2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conditionalFormatting sqref="B10:Q10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Grundskola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S22"/>
  <sheetViews>
    <sheetView zoomScale="90" zoomScaleNormal="90" workbookViewId="0">
      <pane xSplit="1" ySplit="2" topLeftCell="R3" activePane="bottomRight" state="frozen"/>
      <selection pane="topRight" activeCell="B1" sqref="B1"/>
      <selection pane="bottomLeft" activeCell="A2" sqref="A2"/>
      <selection pane="bottomRight" activeCell="R13" sqref="R13:S13"/>
    </sheetView>
  </sheetViews>
  <sheetFormatPr defaultColWidth="8.88671875" defaultRowHeight="14.4" x14ac:dyDescent="0.3"/>
  <cols>
    <col min="1" max="1" width="15.6640625" style="7" customWidth="1"/>
    <col min="2" max="2" width="14.33203125" style="2" customWidth="1"/>
    <col min="3" max="16" width="13.6640625" style="2" customWidth="1"/>
    <col min="17" max="17" width="13.6640625" style="8" customWidth="1"/>
    <col min="18" max="19" width="10.6640625" customWidth="1"/>
  </cols>
  <sheetData>
    <row r="1" spans="1:19" ht="15" thickBot="1" x14ac:dyDescent="0.35">
      <c r="A1" s="69" t="s">
        <v>346</v>
      </c>
      <c r="B1" s="46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6"/>
      <c r="S1" s="45"/>
    </row>
    <row r="2" spans="1:19" ht="202.5" customHeight="1" x14ac:dyDescent="0.3">
      <c r="A2" s="68"/>
      <c r="B2" s="53" t="s">
        <v>442</v>
      </c>
      <c r="C2" s="35" t="s">
        <v>338</v>
      </c>
      <c r="D2" s="35" t="s">
        <v>443</v>
      </c>
      <c r="E2" s="35" t="s">
        <v>444</v>
      </c>
      <c r="F2" s="35" t="s">
        <v>339</v>
      </c>
      <c r="G2" s="35" t="s">
        <v>340</v>
      </c>
      <c r="H2" s="35" t="s">
        <v>341</v>
      </c>
      <c r="I2" s="35" t="s">
        <v>337</v>
      </c>
      <c r="J2" s="35" t="s">
        <v>342</v>
      </c>
      <c r="K2" s="35" t="s">
        <v>343</v>
      </c>
      <c r="L2" s="35" t="s">
        <v>344</v>
      </c>
      <c r="M2" s="35" t="s">
        <v>334</v>
      </c>
      <c r="N2" s="35" t="s">
        <v>345</v>
      </c>
      <c r="O2" s="35" t="s">
        <v>445</v>
      </c>
      <c r="P2" s="35" t="s">
        <v>325</v>
      </c>
      <c r="Q2" s="36" t="s">
        <v>537</v>
      </c>
      <c r="R2" s="48" t="s">
        <v>504</v>
      </c>
      <c r="S2" s="49" t="s">
        <v>501</v>
      </c>
    </row>
    <row r="3" spans="1:19" x14ac:dyDescent="0.3">
      <c r="A3" s="52" t="s">
        <v>33</v>
      </c>
      <c r="B3" s="65">
        <v>3</v>
      </c>
      <c r="C3" s="61">
        <v>3</v>
      </c>
      <c r="D3" s="61">
        <v>3</v>
      </c>
      <c r="E3" s="62">
        <v>0</v>
      </c>
      <c r="F3" s="62">
        <v>3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2">
        <v>3</v>
      </c>
      <c r="M3" s="62">
        <v>0</v>
      </c>
      <c r="N3" s="61">
        <v>3</v>
      </c>
      <c r="O3" s="62">
        <v>3</v>
      </c>
      <c r="P3" s="63">
        <v>3</v>
      </c>
      <c r="Q3" s="64">
        <v>3</v>
      </c>
      <c r="R3" s="51">
        <f t="shared" ref="R3:R6" si="0">SUM(B3:Q3)</f>
        <v>42</v>
      </c>
      <c r="S3" s="25">
        <f t="shared" ref="S3:S6" si="1">(R3/48)*100</f>
        <v>87.5</v>
      </c>
    </row>
    <row r="4" spans="1:19" x14ac:dyDescent="0.3">
      <c r="A4" s="52" t="s">
        <v>42</v>
      </c>
      <c r="B4" s="65">
        <v>3</v>
      </c>
      <c r="C4" s="61">
        <v>3</v>
      </c>
      <c r="D4" s="61">
        <v>3</v>
      </c>
      <c r="E4" s="62">
        <v>3</v>
      </c>
      <c r="F4" s="61">
        <v>3</v>
      </c>
      <c r="G4" s="62">
        <v>3</v>
      </c>
      <c r="H4" s="61">
        <v>3</v>
      </c>
      <c r="I4" s="61">
        <v>3</v>
      </c>
      <c r="J4" s="61">
        <v>3</v>
      </c>
      <c r="K4" s="61">
        <v>3</v>
      </c>
      <c r="L4" s="62">
        <v>3</v>
      </c>
      <c r="M4" s="61">
        <v>3</v>
      </c>
      <c r="N4" s="61">
        <v>3</v>
      </c>
      <c r="O4" s="62">
        <v>0</v>
      </c>
      <c r="P4" s="63">
        <v>3</v>
      </c>
      <c r="Q4" s="64">
        <v>0</v>
      </c>
      <c r="R4" s="51">
        <f t="shared" si="0"/>
        <v>42</v>
      </c>
      <c r="S4" s="25">
        <f t="shared" si="1"/>
        <v>87.5</v>
      </c>
    </row>
    <row r="5" spans="1:19" x14ac:dyDescent="0.3">
      <c r="A5" s="52" t="s">
        <v>65</v>
      </c>
      <c r="B5" s="65">
        <v>3</v>
      </c>
      <c r="C5" s="61">
        <v>3</v>
      </c>
      <c r="D5" s="61">
        <v>3</v>
      </c>
      <c r="E5" s="62">
        <v>3</v>
      </c>
      <c r="F5" s="62">
        <v>3</v>
      </c>
      <c r="G5" s="62">
        <v>0</v>
      </c>
      <c r="H5" s="61">
        <v>3</v>
      </c>
      <c r="I5" s="61">
        <v>3</v>
      </c>
      <c r="J5" s="62">
        <v>0</v>
      </c>
      <c r="K5" s="61">
        <v>3</v>
      </c>
      <c r="L5" s="62">
        <v>0</v>
      </c>
      <c r="M5" s="62">
        <v>0</v>
      </c>
      <c r="N5" s="61">
        <v>3</v>
      </c>
      <c r="O5" s="62">
        <v>0</v>
      </c>
      <c r="P5" s="63">
        <v>3</v>
      </c>
      <c r="Q5" s="64">
        <v>0</v>
      </c>
      <c r="R5" s="51">
        <f t="shared" si="0"/>
        <v>30</v>
      </c>
      <c r="S5" s="25">
        <f t="shared" si="1"/>
        <v>62.5</v>
      </c>
    </row>
    <row r="6" spans="1:19" x14ac:dyDescent="0.3">
      <c r="A6" s="52" t="s">
        <v>71</v>
      </c>
      <c r="B6" s="66">
        <v>3</v>
      </c>
      <c r="C6" s="62">
        <v>3</v>
      </c>
      <c r="D6" s="61">
        <v>3</v>
      </c>
      <c r="E6" s="62">
        <v>3</v>
      </c>
      <c r="F6" s="62">
        <v>0</v>
      </c>
      <c r="G6" s="62">
        <v>3</v>
      </c>
      <c r="H6" s="62">
        <v>0</v>
      </c>
      <c r="I6" s="62">
        <v>3</v>
      </c>
      <c r="J6" s="62">
        <v>0</v>
      </c>
      <c r="K6" s="62">
        <v>0</v>
      </c>
      <c r="L6" s="61">
        <v>3</v>
      </c>
      <c r="M6" s="62">
        <v>0</v>
      </c>
      <c r="N6" s="62">
        <v>0</v>
      </c>
      <c r="O6" s="62">
        <v>0</v>
      </c>
      <c r="P6" s="63">
        <v>3</v>
      </c>
      <c r="Q6" s="64">
        <v>0</v>
      </c>
      <c r="R6" s="51">
        <f t="shared" si="0"/>
        <v>24</v>
      </c>
      <c r="S6" s="25">
        <f t="shared" si="1"/>
        <v>50</v>
      </c>
    </row>
    <row r="7" spans="1:19" x14ac:dyDescent="0.3">
      <c r="A7" s="52" t="s">
        <v>92</v>
      </c>
      <c r="B7" s="66">
        <v>3</v>
      </c>
      <c r="C7" s="61">
        <v>3</v>
      </c>
      <c r="D7" s="62">
        <v>3</v>
      </c>
      <c r="E7" s="62">
        <v>3</v>
      </c>
      <c r="F7" s="61">
        <v>3</v>
      </c>
      <c r="G7" s="61">
        <v>3</v>
      </c>
      <c r="H7" s="61">
        <v>3</v>
      </c>
      <c r="I7" s="61">
        <v>3</v>
      </c>
      <c r="J7" s="62">
        <v>3</v>
      </c>
      <c r="K7" s="61">
        <v>3</v>
      </c>
      <c r="L7" s="62">
        <v>3</v>
      </c>
      <c r="M7" s="62">
        <v>0</v>
      </c>
      <c r="N7" s="61">
        <v>3</v>
      </c>
      <c r="O7" s="62">
        <v>0</v>
      </c>
      <c r="P7" s="63">
        <v>3</v>
      </c>
      <c r="Q7" s="64">
        <v>0</v>
      </c>
      <c r="R7" s="51">
        <f t="shared" ref="R7:R8" si="2">SUM(B7:Q7)</f>
        <v>39</v>
      </c>
      <c r="S7" s="25">
        <f t="shared" ref="S7:S8" si="3">(R7/48)*100</f>
        <v>81.25</v>
      </c>
    </row>
    <row r="8" spans="1:19" x14ac:dyDescent="0.3">
      <c r="A8" s="52" t="s">
        <v>141</v>
      </c>
      <c r="B8" s="65">
        <v>3</v>
      </c>
      <c r="C8" s="61">
        <v>3</v>
      </c>
      <c r="D8" s="61">
        <v>3</v>
      </c>
      <c r="E8" s="62">
        <v>3</v>
      </c>
      <c r="F8" s="62">
        <v>3</v>
      </c>
      <c r="G8" s="61">
        <v>3</v>
      </c>
      <c r="H8" s="61">
        <v>3</v>
      </c>
      <c r="I8" s="61">
        <v>3</v>
      </c>
      <c r="J8" s="61">
        <v>3</v>
      </c>
      <c r="K8" s="61">
        <v>3</v>
      </c>
      <c r="L8" s="62">
        <v>0</v>
      </c>
      <c r="M8" s="61">
        <v>3</v>
      </c>
      <c r="N8" s="61">
        <v>3</v>
      </c>
      <c r="O8" s="62">
        <v>3</v>
      </c>
      <c r="P8" s="63">
        <v>3</v>
      </c>
      <c r="Q8" s="64">
        <v>3</v>
      </c>
      <c r="R8" s="51">
        <f t="shared" si="2"/>
        <v>45</v>
      </c>
      <c r="S8" s="25">
        <f t="shared" si="3"/>
        <v>93.75</v>
      </c>
    </row>
    <row r="9" spans="1:19" x14ac:dyDescent="0.3">
      <c r="A9" s="52" t="s">
        <v>153</v>
      </c>
      <c r="B9" s="65">
        <v>3</v>
      </c>
      <c r="C9" s="61">
        <v>3</v>
      </c>
      <c r="D9" s="62">
        <v>0</v>
      </c>
      <c r="E9" s="62">
        <v>3</v>
      </c>
      <c r="F9" s="62">
        <v>3</v>
      </c>
      <c r="G9" s="62">
        <v>0</v>
      </c>
      <c r="H9" s="61">
        <v>3</v>
      </c>
      <c r="I9" s="61">
        <v>3</v>
      </c>
      <c r="J9" s="62">
        <v>3</v>
      </c>
      <c r="K9" s="61">
        <v>3</v>
      </c>
      <c r="L9" s="62">
        <v>3</v>
      </c>
      <c r="M9" s="62">
        <v>0</v>
      </c>
      <c r="N9" s="62">
        <v>0</v>
      </c>
      <c r="O9" s="62">
        <v>0</v>
      </c>
      <c r="P9" s="63">
        <v>3</v>
      </c>
      <c r="Q9" s="64">
        <v>0</v>
      </c>
      <c r="R9" s="51">
        <f t="shared" ref="R9:R14" si="4">SUM(B9:Q9)</f>
        <v>30</v>
      </c>
      <c r="S9" s="25">
        <f t="shared" ref="S9:S14" si="5">(R9/48)*100</f>
        <v>62.5</v>
      </c>
    </row>
    <row r="10" spans="1:19" x14ac:dyDescent="0.3">
      <c r="A10" s="52" t="s">
        <v>159</v>
      </c>
      <c r="B10" s="65">
        <v>3</v>
      </c>
      <c r="C10" s="61">
        <v>3</v>
      </c>
      <c r="D10" s="61">
        <v>3</v>
      </c>
      <c r="E10" s="62">
        <v>0</v>
      </c>
      <c r="F10" s="62">
        <v>3</v>
      </c>
      <c r="G10" s="62">
        <v>0</v>
      </c>
      <c r="H10" s="61">
        <v>3</v>
      </c>
      <c r="I10" s="61">
        <v>3</v>
      </c>
      <c r="J10" s="62">
        <v>3</v>
      </c>
      <c r="K10" s="61">
        <v>3</v>
      </c>
      <c r="L10" s="62">
        <v>0</v>
      </c>
      <c r="M10" s="61">
        <v>3</v>
      </c>
      <c r="N10" s="61">
        <v>3</v>
      </c>
      <c r="O10" s="62">
        <v>0</v>
      </c>
      <c r="P10" s="63">
        <v>3</v>
      </c>
      <c r="Q10" s="64">
        <v>0</v>
      </c>
      <c r="R10" s="51">
        <f t="shared" si="4"/>
        <v>33</v>
      </c>
      <c r="S10" s="25">
        <f t="shared" si="5"/>
        <v>68.75</v>
      </c>
    </row>
    <row r="11" spans="1:19" x14ac:dyDescent="0.3">
      <c r="A11" s="52" t="s">
        <v>166</v>
      </c>
      <c r="B11" s="65">
        <v>3</v>
      </c>
      <c r="C11" s="61">
        <v>3</v>
      </c>
      <c r="D11" s="61">
        <v>3</v>
      </c>
      <c r="E11" s="62">
        <v>0</v>
      </c>
      <c r="F11" s="62">
        <v>3</v>
      </c>
      <c r="G11" s="62">
        <v>3</v>
      </c>
      <c r="H11" s="61">
        <v>3</v>
      </c>
      <c r="I11" s="61">
        <v>3</v>
      </c>
      <c r="J11" s="62">
        <v>3</v>
      </c>
      <c r="K11" s="61">
        <v>3</v>
      </c>
      <c r="L11" s="61">
        <v>3</v>
      </c>
      <c r="M11" s="61">
        <v>3</v>
      </c>
      <c r="N11" s="61">
        <v>3</v>
      </c>
      <c r="O11" s="62">
        <v>0</v>
      </c>
      <c r="P11" s="64">
        <v>3</v>
      </c>
      <c r="Q11" s="64">
        <v>0</v>
      </c>
      <c r="R11" s="51">
        <f t="shared" si="4"/>
        <v>39</v>
      </c>
      <c r="S11" s="25">
        <f t="shared" si="5"/>
        <v>81.25</v>
      </c>
    </row>
    <row r="12" spans="1:19" x14ac:dyDescent="0.3">
      <c r="A12" s="52" t="s">
        <v>189</v>
      </c>
      <c r="B12" s="65">
        <v>3</v>
      </c>
      <c r="C12" s="61">
        <v>3</v>
      </c>
      <c r="D12" s="61">
        <v>3</v>
      </c>
      <c r="E12" s="62">
        <v>0</v>
      </c>
      <c r="F12" s="62">
        <v>0</v>
      </c>
      <c r="G12" s="62">
        <v>3</v>
      </c>
      <c r="H12" s="61">
        <v>3</v>
      </c>
      <c r="I12" s="62">
        <v>3</v>
      </c>
      <c r="J12" s="61">
        <v>3</v>
      </c>
      <c r="K12" s="61">
        <v>3</v>
      </c>
      <c r="L12" s="62">
        <v>0</v>
      </c>
      <c r="M12" s="62">
        <v>0</v>
      </c>
      <c r="N12" s="61">
        <v>3</v>
      </c>
      <c r="O12" s="62">
        <v>0</v>
      </c>
      <c r="P12" s="63">
        <v>3</v>
      </c>
      <c r="Q12" s="64">
        <v>0</v>
      </c>
      <c r="R12" s="51">
        <f t="shared" si="4"/>
        <v>30</v>
      </c>
      <c r="S12" s="25">
        <f t="shared" si="5"/>
        <v>62.5</v>
      </c>
    </row>
    <row r="13" spans="1:19" x14ac:dyDescent="0.3">
      <c r="A13" s="78" t="s">
        <v>202</v>
      </c>
      <c r="B13" s="65">
        <v>3</v>
      </c>
      <c r="C13" s="61">
        <v>3</v>
      </c>
      <c r="D13" s="61">
        <v>3</v>
      </c>
      <c r="E13" s="62">
        <v>3</v>
      </c>
      <c r="F13" s="62">
        <v>3</v>
      </c>
      <c r="G13" s="61">
        <v>3</v>
      </c>
      <c r="H13" s="61">
        <v>3</v>
      </c>
      <c r="I13" s="61">
        <v>3</v>
      </c>
      <c r="J13" s="62">
        <v>0</v>
      </c>
      <c r="K13" s="61">
        <v>3</v>
      </c>
      <c r="L13" s="62">
        <v>0</v>
      </c>
      <c r="M13" s="61">
        <v>3</v>
      </c>
      <c r="N13" s="61">
        <v>3</v>
      </c>
      <c r="O13" s="62">
        <v>0</v>
      </c>
      <c r="P13" s="63">
        <v>3</v>
      </c>
      <c r="Q13" s="64">
        <v>3</v>
      </c>
      <c r="R13" s="79">
        <f t="shared" si="4"/>
        <v>39</v>
      </c>
      <c r="S13" s="80">
        <f t="shared" si="5"/>
        <v>81.25</v>
      </c>
    </row>
    <row r="14" spans="1:19" x14ac:dyDescent="0.3">
      <c r="A14" s="52" t="s">
        <v>214</v>
      </c>
      <c r="B14" s="65">
        <v>3</v>
      </c>
      <c r="C14" s="61">
        <v>3</v>
      </c>
      <c r="D14" s="62">
        <v>0</v>
      </c>
      <c r="E14" s="62">
        <v>0</v>
      </c>
      <c r="F14" s="62">
        <v>0</v>
      </c>
      <c r="G14" s="61">
        <v>3</v>
      </c>
      <c r="H14" s="61">
        <v>3</v>
      </c>
      <c r="I14" s="62">
        <v>3</v>
      </c>
      <c r="J14" s="61">
        <v>3</v>
      </c>
      <c r="K14" s="61">
        <v>3</v>
      </c>
      <c r="L14" s="61">
        <v>3</v>
      </c>
      <c r="M14" s="62">
        <v>0</v>
      </c>
      <c r="N14" s="62">
        <v>0</v>
      </c>
      <c r="O14" s="62">
        <v>0</v>
      </c>
      <c r="P14" s="63">
        <v>3</v>
      </c>
      <c r="Q14" s="64">
        <v>0</v>
      </c>
      <c r="R14" s="51">
        <f t="shared" si="4"/>
        <v>27</v>
      </c>
      <c r="S14" s="25">
        <f t="shared" si="5"/>
        <v>56.25</v>
      </c>
    </row>
    <row r="15" spans="1:19" x14ac:dyDescent="0.3">
      <c r="A15" s="52" t="s">
        <v>236</v>
      </c>
      <c r="B15" s="65">
        <v>3</v>
      </c>
      <c r="C15" s="61">
        <v>3</v>
      </c>
      <c r="D15" s="61">
        <v>3</v>
      </c>
      <c r="E15" s="62">
        <v>3</v>
      </c>
      <c r="F15" s="61">
        <v>3</v>
      </c>
      <c r="G15" s="62">
        <v>3</v>
      </c>
      <c r="H15" s="61">
        <v>3</v>
      </c>
      <c r="I15" s="61">
        <v>3</v>
      </c>
      <c r="J15" s="61">
        <v>3</v>
      </c>
      <c r="K15" s="61">
        <v>3</v>
      </c>
      <c r="L15" s="62">
        <v>3</v>
      </c>
      <c r="M15" s="61">
        <v>3</v>
      </c>
      <c r="N15" s="61">
        <v>3</v>
      </c>
      <c r="O15" s="62">
        <v>0</v>
      </c>
      <c r="P15" s="63">
        <v>3</v>
      </c>
      <c r="Q15" s="64">
        <v>0</v>
      </c>
      <c r="R15" s="51">
        <f t="shared" ref="R15:R16" si="6">SUM(B15:Q15)</f>
        <v>42</v>
      </c>
      <c r="S15" s="25">
        <f t="shared" ref="S15:S16" si="7">(R15/48)*100</f>
        <v>87.5</v>
      </c>
    </row>
    <row r="16" spans="1:19" x14ac:dyDescent="0.3">
      <c r="A16" s="52" t="s">
        <v>271</v>
      </c>
      <c r="B16" s="65">
        <v>3</v>
      </c>
      <c r="C16" s="61">
        <v>3</v>
      </c>
      <c r="D16" s="61">
        <v>3</v>
      </c>
      <c r="E16" s="62">
        <v>0</v>
      </c>
      <c r="F16" s="62">
        <v>0</v>
      </c>
      <c r="G16" s="61">
        <v>3</v>
      </c>
      <c r="H16" s="61">
        <v>3</v>
      </c>
      <c r="I16" s="61">
        <v>3</v>
      </c>
      <c r="J16" s="62">
        <v>3</v>
      </c>
      <c r="K16" s="61">
        <v>3</v>
      </c>
      <c r="L16" s="62">
        <v>0</v>
      </c>
      <c r="M16" s="61">
        <v>3</v>
      </c>
      <c r="N16" s="61">
        <v>3</v>
      </c>
      <c r="O16" s="62">
        <v>0</v>
      </c>
      <c r="P16" s="63">
        <v>3</v>
      </c>
      <c r="Q16" s="64">
        <v>0</v>
      </c>
      <c r="R16" s="51">
        <f t="shared" si="6"/>
        <v>33</v>
      </c>
      <c r="S16" s="25">
        <f t="shared" si="7"/>
        <v>68.75</v>
      </c>
    </row>
    <row r="17" spans="1:19" x14ac:dyDescent="0.3">
      <c r="A17" s="52" t="s">
        <v>299</v>
      </c>
      <c r="B17" s="65">
        <v>3</v>
      </c>
      <c r="C17" s="61">
        <v>3</v>
      </c>
      <c r="D17" s="61">
        <v>3</v>
      </c>
      <c r="E17" s="62">
        <v>0</v>
      </c>
      <c r="F17" s="62">
        <v>0</v>
      </c>
      <c r="G17" s="61">
        <v>3</v>
      </c>
      <c r="H17" s="61">
        <v>3</v>
      </c>
      <c r="I17" s="61">
        <v>3</v>
      </c>
      <c r="J17" s="61">
        <v>3</v>
      </c>
      <c r="K17" s="61">
        <v>3</v>
      </c>
      <c r="L17" s="62">
        <v>0</v>
      </c>
      <c r="M17" s="61">
        <v>3</v>
      </c>
      <c r="N17" s="61">
        <v>3</v>
      </c>
      <c r="O17" s="62">
        <v>0</v>
      </c>
      <c r="P17" s="63">
        <v>3</v>
      </c>
      <c r="Q17" s="64">
        <v>0</v>
      </c>
      <c r="R17" s="51">
        <f t="shared" ref="R17" si="8">SUM(B17:Q17)</f>
        <v>33</v>
      </c>
      <c r="S17" s="25">
        <f t="shared" ref="S17" si="9">(R17/48)*100</f>
        <v>68.75</v>
      </c>
    </row>
    <row r="19" spans="1:19" hidden="1" x14ac:dyDescent="0.3">
      <c r="A19" s="10" t="s">
        <v>497</v>
      </c>
    </row>
    <row r="20" spans="1:19" hidden="1" x14ac:dyDescent="0.3">
      <c r="A20" s="11" t="s">
        <v>498</v>
      </c>
    </row>
    <row r="21" spans="1:19" hidden="1" x14ac:dyDescent="0.3">
      <c r="A21" s="11" t="s">
        <v>499</v>
      </c>
    </row>
    <row r="22" spans="1:19" hidden="1" x14ac:dyDescent="0.3">
      <c r="A22" s="12"/>
    </row>
  </sheetData>
  <mergeCells count="1">
    <mergeCell ref="A1:A2"/>
  </mergeCells>
  <conditionalFormatting sqref="B3:Q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Gymnasie-skola"/>
  </hyperlinks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Z17"/>
  <sheetViews>
    <sheetView zoomScale="90" zoomScaleNormal="90" zoomScalePageLayoutView="95" workbookViewId="0">
      <pane xSplit="1" ySplit="2" topLeftCell="Y3" activePane="bottomRight" state="frozen"/>
      <selection pane="topRight" activeCell="B1" sqref="B1"/>
      <selection pane="bottomLeft" activeCell="A2" sqref="A2"/>
      <selection pane="bottomRight" activeCell="Y13" sqref="Y13:Z13"/>
    </sheetView>
  </sheetViews>
  <sheetFormatPr defaultColWidth="8.88671875" defaultRowHeight="14.4" x14ac:dyDescent="0.3"/>
  <cols>
    <col min="1" max="1" width="16.109375" customWidth="1"/>
    <col min="2" max="20" width="13.6640625" customWidth="1"/>
    <col min="21" max="23" width="13.6640625" style="6" customWidth="1"/>
    <col min="24" max="24" width="13.6640625" customWidth="1"/>
    <col min="25" max="26" width="10.6640625" customWidth="1"/>
  </cols>
  <sheetData>
    <row r="1" spans="1:26" ht="15" thickBot="1" x14ac:dyDescent="0.35">
      <c r="A1" s="67" t="s">
        <v>423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4"/>
      <c r="X1" s="43"/>
      <c r="Y1" s="46"/>
      <c r="Z1" s="45"/>
    </row>
    <row r="2" spans="1:26" ht="172.2" x14ac:dyDescent="0.3">
      <c r="A2" s="68"/>
      <c r="B2" s="35" t="s">
        <v>348</v>
      </c>
      <c r="C2" s="35" t="s">
        <v>349</v>
      </c>
      <c r="D2" s="35" t="s">
        <v>446</v>
      </c>
      <c r="E2" s="35" t="s">
        <v>447</v>
      </c>
      <c r="F2" s="35" t="s">
        <v>448</v>
      </c>
      <c r="G2" s="35" t="s">
        <v>449</v>
      </c>
      <c r="H2" s="35" t="s">
        <v>450</v>
      </c>
      <c r="I2" s="35" t="s">
        <v>451</v>
      </c>
      <c r="J2" s="35" t="s">
        <v>538</v>
      </c>
      <c r="K2" s="35" t="s">
        <v>539</v>
      </c>
      <c r="L2" s="35" t="s">
        <v>540</v>
      </c>
      <c r="M2" s="35" t="s">
        <v>541</v>
      </c>
      <c r="N2" s="35" t="s">
        <v>350</v>
      </c>
      <c r="O2" s="35" t="s">
        <v>351</v>
      </c>
      <c r="P2" s="35" t="s">
        <v>352</v>
      </c>
      <c r="Q2" s="35" t="s">
        <v>353</v>
      </c>
      <c r="R2" s="35" t="s">
        <v>542</v>
      </c>
      <c r="S2" s="35" t="s">
        <v>452</v>
      </c>
      <c r="T2" s="35" t="s">
        <v>325</v>
      </c>
      <c r="U2" s="35" t="s">
        <v>543</v>
      </c>
      <c r="V2" s="35" t="s">
        <v>453</v>
      </c>
      <c r="W2" s="35" t="s">
        <v>454</v>
      </c>
      <c r="X2" s="36" t="s">
        <v>355</v>
      </c>
      <c r="Y2" s="48" t="s">
        <v>505</v>
      </c>
      <c r="Z2" s="49" t="s">
        <v>501</v>
      </c>
    </row>
    <row r="3" spans="1:26" x14ac:dyDescent="0.3">
      <c r="A3" s="3" t="s">
        <v>33</v>
      </c>
      <c r="B3" s="61">
        <v>3</v>
      </c>
      <c r="C3" s="61">
        <v>3</v>
      </c>
      <c r="D3" s="61">
        <v>3</v>
      </c>
      <c r="E3" s="62">
        <v>3</v>
      </c>
      <c r="F3" s="62">
        <v>3</v>
      </c>
      <c r="G3" s="62">
        <v>3</v>
      </c>
      <c r="H3" s="62">
        <v>3</v>
      </c>
      <c r="I3" s="62">
        <v>0</v>
      </c>
      <c r="J3" s="61">
        <v>3</v>
      </c>
      <c r="K3" s="61">
        <v>3</v>
      </c>
      <c r="L3" s="61">
        <v>3</v>
      </c>
      <c r="M3" s="62">
        <v>0</v>
      </c>
      <c r="N3" s="61">
        <v>3</v>
      </c>
      <c r="O3" s="62">
        <v>3</v>
      </c>
      <c r="P3" s="61">
        <v>3</v>
      </c>
      <c r="Q3" s="61">
        <v>3</v>
      </c>
      <c r="R3" s="61">
        <v>3</v>
      </c>
      <c r="S3" s="62">
        <v>3</v>
      </c>
      <c r="T3" s="61">
        <v>3</v>
      </c>
      <c r="U3" s="62">
        <v>0</v>
      </c>
      <c r="V3" s="62">
        <v>3</v>
      </c>
      <c r="W3" s="62">
        <v>3</v>
      </c>
      <c r="X3" s="64">
        <v>0</v>
      </c>
      <c r="Y3" s="51">
        <f t="shared" ref="Y3:Y6" si="0">SUM(B3:X3)</f>
        <v>57</v>
      </c>
      <c r="Z3" s="25">
        <f t="shared" ref="Z3:Z6" si="1">(Y3/69)*100</f>
        <v>82.608695652173907</v>
      </c>
    </row>
    <row r="4" spans="1:26" x14ac:dyDescent="0.3">
      <c r="A4" s="3" t="s">
        <v>42</v>
      </c>
      <c r="B4" s="61">
        <v>3</v>
      </c>
      <c r="C4" s="61">
        <v>3</v>
      </c>
      <c r="D4" s="61">
        <v>3</v>
      </c>
      <c r="E4" s="62">
        <v>3</v>
      </c>
      <c r="F4" s="62">
        <v>3</v>
      </c>
      <c r="G4" s="62">
        <v>3</v>
      </c>
      <c r="H4" s="62">
        <v>0</v>
      </c>
      <c r="I4" s="62">
        <v>0</v>
      </c>
      <c r="J4" s="61">
        <v>3</v>
      </c>
      <c r="K4" s="61">
        <v>3</v>
      </c>
      <c r="L4" s="61">
        <v>3</v>
      </c>
      <c r="M4" s="61">
        <v>3</v>
      </c>
      <c r="N4" s="61">
        <v>3</v>
      </c>
      <c r="O4" s="61">
        <v>3</v>
      </c>
      <c r="P4" s="61">
        <v>3</v>
      </c>
      <c r="Q4" s="61">
        <v>3</v>
      </c>
      <c r="R4" s="61">
        <v>3</v>
      </c>
      <c r="S4" s="62">
        <v>3</v>
      </c>
      <c r="T4" s="61">
        <v>3</v>
      </c>
      <c r="U4" s="62">
        <v>0</v>
      </c>
      <c r="V4" s="62">
        <v>3</v>
      </c>
      <c r="W4" s="62">
        <v>3</v>
      </c>
      <c r="X4" s="63">
        <v>3</v>
      </c>
      <c r="Y4" s="51">
        <f t="shared" si="0"/>
        <v>60</v>
      </c>
      <c r="Z4" s="25">
        <f t="shared" si="1"/>
        <v>86.956521739130437</v>
      </c>
    </row>
    <row r="5" spans="1:26" x14ac:dyDescent="0.3">
      <c r="A5" s="3" t="s">
        <v>65</v>
      </c>
      <c r="B5" s="61">
        <v>3</v>
      </c>
      <c r="C5" s="61">
        <v>3</v>
      </c>
      <c r="D5" s="61">
        <v>3</v>
      </c>
      <c r="E5" s="62">
        <v>3</v>
      </c>
      <c r="F5" s="62">
        <v>3</v>
      </c>
      <c r="G5" s="62">
        <v>3</v>
      </c>
      <c r="H5" s="62">
        <v>3</v>
      </c>
      <c r="I5" s="62">
        <v>3</v>
      </c>
      <c r="J5" s="61">
        <v>3</v>
      </c>
      <c r="K5" s="62">
        <v>3</v>
      </c>
      <c r="L5" s="61">
        <v>3</v>
      </c>
      <c r="M5" s="61">
        <v>3</v>
      </c>
      <c r="N5" s="62">
        <v>3</v>
      </c>
      <c r="O5" s="62">
        <v>3</v>
      </c>
      <c r="P5" s="62">
        <v>3</v>
      </c>
      <c r="Q5" s="61">
        <v>3</v>
      </c>
      <c r="R5" s="62">
        <v>3</v>
      </c>
      <c r="S5" s="62">
        <v>3</v>
      </c>
      <c r="T5" s="61">
        <v>3</v>
      </c>
      <c r="U5" s="62">
        <v>3</v>
      </c>
      <c r="V5" s="62">
        <v>3</v>
      </c>
      <c r="W5" s="62">
        <v>3</v>
      </c>
      <c r="X5" s="63">
        <v>3</v>
      </c>
      <c r="Y5" s="51">
        <f t="shared" si="0"/>
        <v>69</v>
      </c>
      <c r="Z5" s="25">
        <f t="shared" si="1"/>
        <v>100</v>
      </c>
    </row>
    <row r="6" spans="1:26" x14ac:dyDescent="0.3">
      <c r="A6" s="3" t="s">
        <v>71</v>
      </c>
      <c r="B6" s="61">
        <v>3</v>
      </c>
      <c r="C6" s="61">
        <v>3</v>
      </c>
      <c r="D6" s="61">
        <v>3</v>
      </c>
      <c r="E6" s="62">
        <v>3</v>
      </c>
      <c r="F6" s="62">
        <v>3</v>
      </c>
      <c r="G6" s="62">
        <v>3</v>
      </c>
      <c r="H6" s="62">
        <v>0</v>
      </c>
      <c r="I6" s="62">
        <v>3</v>
      </c>
      <c r="J6" s="61">
        <v>3</v>
      </c>
      <c r="K6" s="61">
        <v>3</v>
      </c>
      <c r="L6" s="61">
        <v>3</v>
      </c>
      <c r="M6" s="62">
        <v>0</v>
      </c>
      <c r="N6" s="62">
        <v>0</v>
      </c>
      <c r="O6" s="62">
        <v>0</v>
      </c>
      <c r="P6" s="61">
        <v>3</v>
      </c>
      <c r="Q6" s="61">
        <v>3</v>
      </c>
      <c r="R6" s="62">
        <v>3</v>
      </c>
      <c r="S6" s="62">
        <v>3</v>
      </c>
      <c r="T6" s="61">
        <v>3</v>
      </c>
      <c r="U6" s="62">
        <v>0</v>
      </c>
      <c r="V6" s="62">
        <v>0</v>
      </c>
      <c r="W6" s="62">
        <v>0</v>
      </c>
      <c r="X6" s="63">
        <v>3</v>
      </c>
      <c r="Y6" s="51">
        <f t="shared" si="0"/>
        <v>48</v>
      </c>
      <c r="Z6" s="25">
        <f t="shared" si="1"/>
        <v>69.565217391304344</v>
      </c>
    </row>
    <row r="7" spans="1:26" x14ac:dyDescent="0.3">
      <c r="A7" s="3" t="s">
        <v>92</v>
      </c>
      <c r="B7" s="61">
        <v>3</v>
      </c>
      <c r="C7" s="61">
        <v>3</v>
      </c>
      <c r="D7" s="61">
        <v>3</v>
      </c>
      <c r="E7" s="62">
        <v>3</v>
      </c>
      <c r="F7" s="62">
        <v>3</v>
      </c>
      <c r="G7" s="62">
        <v>3</v>
      </c>
      <c r="H7" s="62">
        <v>3</v>
      </c>
      <c r="I7" s="62">
        <v>0</v>
      </c>
      <c r="J7" s="61">
        <v>3</v>
      </c>
      <c r="K7" s="62">
        <v>3</v>
      </c>
      <c r="L7" s="61">
        <v>3</v>
      </c>
      <c r="M7" s="61">
        <v>3</v>
      </c>
      <c r="N7" s="61">
        <v>3</v>
      </c>
      <c r="O7" s="62">
        <v>0</v>
      </c>
      <c r="P7" s="62">
        <v>3</v>
      </c>
      <c r="Q7" s="61">
        <v>3</v>
      </c>
      <c r="R7" s="61">
        <v>3</v>
      </c>
      <c r="S7" s="62">
        <v>3</v>
      </c>
      <c r="T7" s="61">
        <v>3</v>
      </c>
      <c r="U7" s="62">
        <v>0</v>
      </c>
      <c r="V7" s="62">
        <v>3</v>
      </c>
      <c r="W7" s="62">
        <v>3</v>
      </c>
      <c r="X7" s="64">
        <v>3</v>
      </c>
      <c r="Y7" s="51">
        <f t="shared" ref="Y7:Y8" si="2">SUM(B7:X7)</f>
        <v>60</v>
      </c>
      <c r="Z7" s="25">
        <f t="shared" ref="Z7:Z8" si="3">(Y7/69)*100</f>
        <v>86.956521739130437</v>
      </c>
    </row>
    <row r="8" spans="1:26" x14ac:dyDescent="0.3">
      <c r="A8" s="3" t="s">
        <v>141</v>
      </c>
      <c r="B8" s="61">
        <v>3</v>
      </c>
      <c r="C8" s="62">
        <v>3</v>
      </c>
      <c r="D8" s="61">
        <v>3</v>
      </c>
      <c r="E8" s="62">
        <v>3</v>
      </c>
      <c r="F8" s="62">
        <v>3</v>
      </c>
      <c r="G8" s="62">
        <v>3</v>
      </c>
      <c r="H8" s="62">
        <v>3</v>
      </c>
      <c r="I8" s="62">
        <v>0</v>
      </c>
      <c r="J8" s="61">
        <v>3</v>
      </c>
      <c r="K8" s="61">
        <v>3</v>
      </c>
      <c r="L8" s="62">
        <v>3</v>
      </c>
      <c r="M8" s="62">
        <v>3</v>
      </c>
      <c r="N8" s="62">
        <v>3</v>
      </c>
      <c r="O8" s="62">
        <v>3</v>
      </c>
      <c r="P8" s="61">
        <v>3</v>
      </c>
      <c r="Q8" s="61">
        <v>3</v>
      </c>
      <c r="R8" s="62">
        <v>0</v>
      </c>
      <c r="S8" s="62">
        <v>3</v>
      </c>
      <c r="T8" s="61">
        <v>3</v>
      </c>
      <c r="U8" s="62">
        <v>3</v>
      </c>
      <c r="V8" s="62">
        <v>3</v>
      </c>
      <c r="W8" s="62">
        <v>3</v>
      </c>
      <c r="X8" s="64">
        <v>3</v>
      </c>
      <c r="Y8" s="51">
        <f t="shared" si="2"/>
        <v>63</v>
      </c>
      <c r="Z8" s="25">
        <f t="shared" si="3"/>
        <v>91.304347826086953</v>
      </c>
    </row>
    <row r="9" spans="1:26" x14ac:dyDescent="0.3">
      <c r="A9" s="3" t="s">
        <v>153</v>
      </c>
      <c r="B9" s="61">
        <v>3</v>
      </c>
      <c r="C9" s="61">
        <v>3</v>
      </c>
      <c r="D9" s="61">
        <v>3</v>
      </c>
      <c r="E9" s="62">
        <v>3</v>
      </c>
      <c r="F9" s="62">
        <v>3</v>
      </c>
      <c r="G9" s="62">
        <v>3</v>
      </c>
      <c r="H9" s="62">
        <v>0</v>
      </c>
      <c r="I9" s="62">
        <v>3</v>
      </c>
      <c r="J9" s="61">
        <v>3</v>
      </c>
      <c r="K9" s="61">
        <v>3</v>
      </c>
      <c r="L9" s="61">
        <v>3</v>
      </c>
      <c r="M9" s="62">
        <v>0</v>
      </c>
      <c r="N9" s="61">
        <v>3</v>
      </c>
      <c r="O9" s="62">
        <v>0</v>
      </c>
      <c r="P9" s="61">
        <v>3</v>
      </c>
      <c r="Q9" s="62">
        <v>3</v>
      </c>
      <c r="R9" s="62">
        <v>0</v>
      </c>
      <c r="S9" s="62">
        <v>3</v>
      </c>
      <c r="T9" s="61">
        <v>3</v>
      </c>
      <c r="U9" s="62">
        <v>0</v>
      </c>
      <c r="V9" s="62">
        <v>0</v>
      </c>
      <c r="W9" s="62">
        <v>0</v>
      </c>
      <c r="X9" s="63">
        <v>3</v>
      </c>
      <c r="Y9" s="51">
        <f t="shared" ref="Y9:Y14" si="4">SUM(B9:X9)</f>
        <v>48</v>
      </c>
      <c r="Z9" s="25">
        <f t="shared" ref="Z9:Z14" si="5">(Y9/69)*100</f>
        <v>69.565217391304344</v>
      </c>
    </row>
    <row r="10" spans="1:26" x14ac:dyDescent="0.3">
      <c r="A10" s="3" t="s">
        <v>159</v>
      </c>
      <c r="B10" s="61">
        <v>3</v>
      </c>
      <c r="C10" s="61">
        <v>3</v>
      </c>
      <c r="D10" s="61">
        <v>3</v>
      </c>
      <c r="E10" s="62">
        <v>3</v>
      </c>
      <c r="F10" s="62">
        <v>3</v>
      </c>
      <c r="G10" s="62">
        <v>3</v>
      </c>
      <c r="H10" s="62">
        <v>0</v>
      </c>
      <c r="I10" s="62">
        <v>0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2">
        <v>0</v>
      </c>
      <c r="P10" s="61">
        <v>3</v>
      </c>
      <c r="Q10" s="61">
        <v>3</v>
      </c>
      <c r="R10" s="61">
        <v>3</v>
      </c>
      <c r="S10" s="62">
        <v>3</v>
      </c>
      <c r="T10" s="61">
        <v>3</v>
      </c>
      <c r="U10" s="62">
        <v>0</v>
      </c>
      <c r="V10" s="62">
        <v>3</v>
      </c>
      <c r="W10" s="62">
        <v>3</v>
      </c>
      <c r="X10" s="64">
        <v>0</v>
      </c>
      <c r="Y10" s="51">
        <f t="shared" si="4"/>
        <v>54</v>
      </c>
      <c r="Z10" s="25">
        <f t="shared" si="5"/>
        <v>78.260869565217391</v>
      </c>
    </row>
    <row r="11" spans="1:26" x14ac:dyDescent="0.3">
      <c r="A11" s="3" t="s">
        <v>166</v>
      </c>
      <c r="B11" s="61">
        <v>3</v>
      </c>
      <c r="C11" s="61">
        <v>3</v>
      </c>
      <c r="D11" s="61">
        <v>3</v>
      </c>
      <c r="E11" s="62">
        <v>3</v>
      </c>
      <c r="F11" s="62">
        <v>3</v>
      </c>
      <c r="G11" s="62">
        <v>3</v>
      </c>
      <c r="H11" s="62">
        <v>3</v>
      </c>
      <c r="I11" s="62">
        <v>0</v>
      </c>
      <c r="J11" s="61">
        <v>3</v>
      </c>
      <c r="K11" s="61">
        <v>3</v>
      </c>
      <c r="L11" s="61">
        <v>3</v>
      </c>
      <c r="M11" s="61">
        <v>3</v>
      </c>
      <c r="N11" s="62">
        <v>0</v>
      </c>
      <c r="O11" s="62">
        <v>0</v>
      </c>
      <c r="P11" s="61">
        <v>3</v>
      </c>
      <c r="Q11" s="61">
        <v>3</v>
      </c>
      <c r="R11" s="61">
        <v>3</v>
      </c>
      <c r="S11" s="62">
        <v>3</v>
      </c>
      <c r="T11" s="61">
        <v>3</v>
      </c>
      <c r="U11" s="62">
        <v>0</v>
      </c>
      <c r="V11" s="62">
        <v>3</v>
      </c>
      <c r="W11" s="62">
        <v>3</v>
      </c>
      <c r="X11" s="64">
        <v>3</v>
      </c>
      <c r="Y11" s="51">
        <f t="shared" si="4"/>
        <v>57</v>
      </c>
      <c r="Z11" s="25">
        <f t="shared" si="5"/>
        <v>82.608695652173907</v>
      </c>
    </row>
    <row r="12" spans="1:26" x14ac:dyDescent="0.3">
      <c r="A12" s="3" t="s">
        <v>189</v>
      </c>
      <c r="B12" s="61">
        <v>3</v>
      </c>
      <c r="C12" s="61">
        <v>3</v>
      </c>
      <c r="D12" s="61">
        <v>3</v>
      </c>
      <c r="E12" s="62">
        <v>3</v>
      </c>
      <c r="F12" s="62">
        <v>3</v>
      </c>
      <c r="G12" s="62">
        <v>3</v>
      </c>
      <c r="H12" s="62">
        <v>3</v>
      </c>
      <c r="I12" s="62">
        <v>0</v>
      </c>
      <c r="J12" s="61">
        <v>3</v>
      </c>
      <c r="K12" s="61">
        <v>3</v>
      </c>
      <c r="L12" s="61">
        <v>3</v>
      </c>
      <c r="M12" s="61">
        <v>3</v>
      </c>
      <c r="N12" s="61">
        <v>3</v>
      </c>
      <c r="O12" s="61">
        <v>3</v>
      </c>
      <c r="P12" s="61">
        <v>3</v>
      </c>
      <c r="Q12" s="61">
        <v>3</v>
      </c>
      <c r="R12" s="61">
        <v>3</v>
      </c>
      <c r="S12" s="62">
        <v>3</v>
      </c>
      <c r="T12" s="61">
        <v>3</v>
      </c>
      <c r="U12" s="62">
        <v>0</v>
      </c>
      <c r="V12" s="62">
        <v>3</v>
      </c>
      <c r="W12" s="62">
        <v>3</v>
      </c>
      <c r="X12" s="64">
        <v>3</v>
      </c>
      <c r="Y12" s="51">
        <f t="shared" si="4"/>
        <v>63</v>
      </c>
      <c r="Z12" s="25">
        <f t="shared" si="5"/>
        <v>91.304347826086953</v>
      </c>
    </row>
    <row r="13" spans="1:26" x14ac:dyDescent="0.3">
      <c r="A13" s="77" t="s">
        <v>202</v>
      </c>
      <c r="B13" s="61">
        <v>3</v>
      </c>
      <c r="C13" s="61">
        <v>3</v>
      </c>
      <c r="D13" s="61">
        <v>3</v>
      </c>
      <c r="E13" s="62">
        <v>3</v>
      </c>
      <c r="F13" s="62">
        <v>3</v>
      </c>
      <c r="G13" s="62">
        <v>0</v>
      </c>
      <c r="H13" s="62">
        <v>3</v>
      </c>
      <c r="I13" s="62">
        <v>0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2">
        <v>0</v>
      </c>
      <c r="P13" s="61">
        <v>3</v>
      </c>
      <c r="Q13" s="62">
        <v>3</v>
      </c>
      <c r="R13" s="62">
        <v>3</v>
      </c>
      <c r="S13" s="62">
        <v>3</v>
      </c>
      <c r="T13" s="61">
        <v>3</v>
      </c>
      <c r="U13" s="62">
        <v>3</v>
      </c>
      <c r="V13" s="62">
        <v>0</v>
      </c>
      <c r="W13" s="62">
        <v>0</v>
      </c>
      <c r="X13" s="64">
        <v>3</v>
      </c>
      <c r="Y13" s="79">
        <f t="shared" si="4"/>
        <v>54</v>
      </c>
      <c r="Z13" s="80">
        <f t="shared" si="5"/>
        <v>78.260869565217391</v>
      </c>
    </row>
    <row r="14" spans="1:26" x14ac:dyDescent="0.3">
      <c r="A14" s="3" t="s">
        <v>214</v>
      </c>
      <c r="B14" s="61">
        <v>3</v>
      </c>
      <c r="C14" s="61">
        <v>3</v>
      </c>
      <c r="D14" s="61">
        <v>3</v>
      </c>
      <c r="E14" s="62">
        <v>3</v>
      </c>
      <c r="F14" s="62">
        <v>3</v>
      </c>
      <c r="G14" s="62">
        <v>3</v>
      </c>
      <c r="H14" s="62">
        <v>3</v>
      </c>
      <c r="I14" s="62">
        <v>3</v>
      </c>
      <c r="J14" s="61">
        <v>3</v>
      </c>
      <c r="K14" s="61">
        <v>3</v>
      </c>
      <c r="L14" s="61">
        <v>3</v>
      </c>
      <c r="M14" s="61">
        <v>3</v>
      </c>
      <c r="N14" s="61">
        <v>3</v>
      </c>
      <c r="O14" s="61">
        <v>3</v>
      </c>
      <c r="P14" s="61">
        <v>3</v>
      </c>
      <c r="Q14" s="61">
        <v>3</v>
      </c>
      <c r="R14" s="62">
        <v>3</v>
      </c>
      <c r="S14" s="62">
        <v>3</v>
      </c>
      <c r="T14" s="61">
        <v>3</v>
      </c>
      <c r="U14" s="62">
        <v>3</v>
      </c>
      <c r="V14" s="62">
        <v>3</v>
      </c>
      <c r="W14" s="62">
        <v>3</v>
      </c>
      <c r="X14" s="63">
        <v>3</v>
      </c>
      <c r="Y14" s="51">
        <f t="shared" si="4"/>
        <v>69</v>
      </c>
      <c r="Z14" s="25">
        <f t="shared" si="5"/>
        <v>100</v>
      </c>
    </row>
    <row r="15" spans="1:26" x14ac:dyDescent="0.3">
      <c r="A15" s="3" t="s">
        <v>236</v>
      </c>
      <c r="B15" s="61">
        <v>3</v>
      </c>
      <c r="C15" s="61">
        <v>3</v>
      </c>
      <c r="D15" s="61">
        <v>3</v>
      </c>
      <c r="E15" s="62">
        <v>3</v>
      </c>
      <c r="F15" s="62">
        <v>3</v>
      </c>
      <c r="G15" s="62">
        <v>0</v>
      </c>
      <c r="H15" s="62">
        <v>3</v>
      </c>
      <c r="I15" s="62">
        <v>0</v>
      </c>
      <c r="J15" s="61">
        <v>3</v>
      </c>
      <c r="K15" s="61">
        <v>3</v>
      </c>
      <c r="L15" s="61">
        <v>3</v>
      </c>
      <c r="M15" s="61">
        <v>3</v>
      </c>
      <c r="N15" s="61">
        <v>3</v>
      </c>
      <c r="O15" s="62">
        <v>3</v>
      </c>
      <c r="P15" s="61">
        <v>3</v>
      </c>
      <c r="Q15" s="61">
        <v>3</v>
      </c>
      <c r="R15" s="62">
        <v>3</v>
      </c>
      <c r="S15" s="62">
        <v>3</v>
      </c>
      <c r="T15" s="61">
        <v>3</v>
      </c>
      <c r="U15" s="62">
        <v>0</v>
      </c>
      <c r="V15" s="62">
        <v>3</v>
      </c>
      <c r="W15" s="62">
        <v>3</v>
      </c>
      <c r="X15" s="64">
        <v>0</v>
      </c>
      <c r="Y15" s="51">
        <f t="shared" ref="Y15:Y16" si="6">SUM(B15:X15)</f>
        <v>57</v>
      </c>
      <c r="Z15" s="25">
        <f t="shared" ref="Z15:Z16" si="7">(Y15/69)*100</f>
        <v>82.608695652173907</v>
      </c>
    </row>
    <row r="16" spans="1:26" x14ac:dyDescent="0.3">
      <c r="A16" s="3" t="s">
        <v>271</v>
      </c>
      <c r="B16" s="61">
        <v>3</v>
      </c>
      <c r="C16" s="61">
        <v>3</v>
      </c>
      <c r="D16" s="61">
        <v>3</v>
      </c>
      <c r="E16" s="62">
        <v>3</v>
      </c>
      <c r="F16" s="62">
        <v>3</v>
      </c>
      <c r="G16" s="62">
        <v>3</v>
      </c>
      <c r="H16" s="62">
        <v>0</v>
      </c>
      <c r="I16" s="62">
        <v>3</v>
      </c>
      <c r="J16" s="61">
        <v>3</v>
      </c>
      <c r="K16" s="61">
        <v>3</v>
      </c>
      <c r="L16" s="61">
        <v>3</v>
      </c>
      <c r="M16" s="61">
        <v>3</v>
      </c>
      <c r="N16" s="61">
        <v>3</v>
      </c>
      <c r="O16" s="62">
        <v>3</v>
      </c>
      <c r="P16" s="61">
        <v>3</v>
      </c>
      <c r="Q16" s="62">
        <v>3</v>
      </c>
      <c r="R16" s="62">
        <v>3</v>
      </c>
      <c r="S16" s="62">
        <v>3</v>
      </c>
      <c r="T16" s="61">
        <v>3</v>
      </c>
      <c r="U16" s="62">
        <v>0</v>
      </c>
      <c r="V16" s="62">
        <v>3</v>
      </c>
      <c r="W16" s="62">
        <v>3</v>
      </c>
      <c r="X16" s="64">
        <v>0</v>
      </c>
      <c r="Y16" s="51">
        <f t="shared" si="6"/>
        <v>60</v>
      </c>
      <c r="Z16" s="25">
        <f t="shared" si="7"/>
        <v>86.956521739130437</v>
      </c>
    </row>
    <row r="17" spans="1:26" x14ac:dyDescent="0.3">
      <c r="A17" s="3" t="s">
        <v>299</v>
      </c>
      <c r="B17" s="61">
        <v>3</v>
      </c>
      <c r="C17" s="61">
        <v>3</v>
      </c>
      <c r="D17" s="61">
        <v>3</v>
      </c>
      <c r="E17" s="62">
        <v>3</v>
      </c>
      <c r="F17" s="62">
        <v>3</v>
      </c>
      <c r="G17" s="62">
        <v>0</v>
      </c>
      <c r="H17" s="62">
        <v>0</v>
      </c>
      <c r="I17" s="62">
        <v>0</v>
      </c>
      <c r="J17" s="61">
        <v>3</v>
      </c>
      <c r="K17" s="61">
        <v>3</v>
      </c>
      <c r="L17" s="61">
        <v>3</v>
      </c>
      <c r="M17" s="61">
        <v>3</v>
      </c>
      <c r="N17" s="61">
        <v>3</v>
      </c>
      <c r="O17" s="62">
        <v>0</v>
      </c>
      <c r="P17" s="61">
        <v>3</v>
      </c>
      <c r="Q17" s="61">
        <v>3</v>
      </c>
      <c r="R17" s="61">
        <v>3</v>
      </c>
      <c r="S17" s="62">
        <v>3</v>
      </c>
      <c r="T17" s="61">
        <v>3</v>
      </c>
      <c r="U17" s="62">
        <v>3</v>
      </c>
      <c r="V17" s="62">
        <v>3</v>
      </c>
      <c r="W17" s="62">
        <v>3</v>
      </c>
      <c r="X17" s="64">
        <v>0</v>
      </c>
      <c r="Y17" s="51">
        <f t="shared" ref="Y17" si="8">SUM(B17:X17)</f>
        <v>54</v>
      </c>
      <c r="Z17" s="25">
        <f t="shared" ref="Z17" si="9">(Y17/69)*100</f>
        <v>78.260869565217391</v>
      </c>
    </row>
  </sheetData>
  <mergeCells count="1">
    <mergeCell ref="A1:A2"/>
  </mergeCells>
  <conditionalFormatting sqref="B3:X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Äldreomsorg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P21"/>
  <sheetViews>
    <sheetView zoomScale="90" zoomScaleNormal="90" workbookViewId="0">
      <pane xSplit="1" ySplit="2" topLeftCell="O3" activePane="bottomRight" state="frozen"/>
      <selection pane="topRight" activeCell="B1" sqref="B1"/>
      <selection pane="bottomLeft" activeCell="A2" sqref="A2"/>
      <selection pane="bottomRight" activeCell="O13" sqref="O13:P13"/>
    </sheetView>
  </sheetViews>
  <sheetFormatPr defaultColWidth="8.88671875" defaultRowHeight="14.4" x14ac:dyDescent="0.3"/>
  <cols>
    <col min="1" max="1" width="15.6640625" customWidth="1"/>
    <col min="2" max="14" width="13.6640625" customWidth="1"/>
    <col min="15" max="16" width="10.6640625" customWidth="1"/>
  </cols>
  <sheetData>
    <row r="1" spans="1:16" ht="15" thickBot="1" x14ac:dyDescent="0.35">
      <c r="A1" s="67" t="s">
        <v>364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6"/>
      <c r="P1" s="45"/>
    </row>
    <row r="2" spans="1:16" ht="159" x14ac:dyDescent="0.3">
      <c r="A2" s="68"/>
      <c r="B2" s="35" t="s">
        <v>356</v>
      </c>
      <c r="C2" s="35" t="s">
        <v>357</v>
      </c>
      <c r="D2" s="35" t="s">
        <v>455</v>
      </c>
      <c r="E2" s="35" t="s">
        <v>456</v>
      </c>
      <c r="F2" s="35" t="s">
        <v>358</v>
      </c>
      <c r="G2" s="35" t="s">
        <v>457</v>
      </c>
      <c r="H2" s="35" t="s">
        <v>359</v>
      </c>
      <c r="I2" s="35" t="s">
        <v>360</v>
      </c>
      <c r="J2" s="35" t="s">
        <v>325</v>
      </c>
      <c r="K2" s="35" t="s">
        <v>354</v>
      </c>
      <c r="L2" s="35" t="s">
        <v>361</v>
      </c>
      <c r="M2" s="35" t="s">
        <v>362</v>
      </c>
      <c r="N2" s="36" t="s">
        <v>363</v>
      </c>
      <c r="O2" s="54" t="s">
        <v>506</v>
      </c>
      <c r="P2" s="49" t="s">
        <v>501</v>
      </c>
    </row>
    <row r="3" spans="1:16" x14ac:dyDescent="0.3">
      <c r="A3" s="3" t="s">
        <v>33</v>
      </c>
      <c r="B3" s="61">
        <v>3</v>
      </c>
      <c r="C3" s="61">
        <v>3</v>
      </c>
      <c r="D3" s="61">
        <v>3</v>
      </c>
      <c r="E3" s="62">
        <v>3</v>
      </c>
      <c r="F3" s="62">
        <v>3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3">
        <v>3</v>
      </c>
      <c r="O3" s="51">
        <f t="shared" ref="O3:O6" si="0">SUM(B3:N3)</f>
        <v>39</v>
      </c>
      <c r="P3" s="25">
        <f t="shared" ref="P3:P6" si="1">(O3/39)*100</f>
        <v>100</v>
      </c>
    </row>
    <row r="4" spans="1:16" x14ac:dyDescent="0.3">
      <c r="A4" s="3" t="s">
        <v>42</v>
      </c>
      <c r="B4" s="61">
        <v>3</v>
      </c>
      <c r="C4" s="61">
        <v>3</v>
      </c>
      <c r="D4" s="61">
        <v>3</v>
      </c>
      <c r="E4" s="62">
        <v>3</v>
      </c>
      <c r="F4" s="61">
        <v>3</v>
      </c>
      <c r="G4" s="61">
        <v>3</v>
      </c>
      <c r="H4" s="61">
        <v>3</v>
      </c>
      <c r="I4" s="61">
        <v>3</v>
      </c>
      <c r="J4" s="61">
        <v>3</v>
      </c>
      <c r="K4" s="61">
        <v>3</v>
      </c>
      <c r="L4" s="61">
        <v>3</v>
      </c>
      <c r="M4" s="61">
        <v>3</v>
      </c>
      <c r="N4" s="63">
        <v>3</v>
      </c>
      <c r="O4" s="51">
        <f t="shared" si="0"/>
        <v>39</v>
      </c>
      <c r="P4" s="25">
        <f t="shared" si="1"/>
        <v>100</v>
      </c>
    </row>
    <row r="5" spans="1:16" x14ac:dyDescent="0.3">
      <c r="A5" s="3" t="s">
        <v>65</v>
      </c>
      <c r="B5" s="61">
        <v>3</v>
      </c>
      <c r="C5" s="61">
        <v>3</v>
      </c>
      <c r="D5" s="61">
        <v>3</v>
      </c>
      <c r="E5" s="62">
        <v>0</v>
      </c>
      <c r="F5" s="62">
        <v>0</v>
      </c>
      <c r="G5" s="62">
        <v>0</v>
      </c>
      <c r="H5" s="61">
        <v>3</v>
      </c>
      <c r="I5" s="62">
        <v>3</v>
      </c>
      <c r="J5" s="61">
        <v>3</v>
      </c>
      <c r="K5" s="62">
        <v>3</v>
      </c>
      <c r="L5" s="62">
        <v>3</v>
      </c>
      <c r="M5" s="61">
        <v>3</v>
      </c>
      <c r="N5" s="64">
        <v>3</v>
      </c>
      <c r="O5" s="51">
        <f t="shared" si="0"/>
        <v>30</v>
      </c>
      <c r="P5" s="25">
        <f t="shared" si="1"/>
        <v>76.923076923076934</v>
      </c>
    </row>
    <row r="6" spans="1:16" x14ac:dyDescent="0.3">
      <c r="A6" s="3" t="s">
        <v>71</v>
      </c>
      <c r="B6" s="62">
        <v>3</v>
      </c>
      <c r="C6" s="61">
        <v>3</v>
      </c>
      <c r="D6" s="61">
        <v>3</v>
      </c>
      <c r="E6" s="62">
        <v>0</v>
      </c>
      <c r="F6" s="62">
        <v>0</v>
      </c>
      <c r="G6" s="62">
        <v>3</v>
      </c>
      <c r="H6" s="61">
        <v>3</v>
      </c>
      <c r="I6" s="62">
        <v>0</v>
      </c>
      <c r="J6" s="62">
        <v>0</v>
      </c>
      <c r="K6" s="62">
        <v>0</v>
      </c>
      <c r="L6" s="62">
        <v>0</v>
      </c>
      <c r="M6" s="61">
        <v>3</v>
      </c>
      <c r="N6" s="64">
        <v>3</v>
      </c>
      <c r="O6" s="51">
        <f t="shared" si="0"/>
        <v>21</v>
      </c>
      <c r="P6" s="25">
        <f t="shared" si="1"/>
        <v>53.846153846153847</v>
      </c>
    </row>
    <row r="7" spans="1:16" x14ac:dyDescent="0.3">
      <c r="A7" s="3" t="s">
        <v>92</v>
      </c>
      <c r="B7" s="62">
        <v>3</v>
      </c>
      <c r="C7" s="62">
        <v>3</v>
      </c>
      <c r="D7" s="62">
        <v>0</v>
      </c>
      <c r="E7" s="62">
        <v>3</v>
      </c>
      <c r="F7" s="62">
        <v>0</v>
      </c>
      <c r="G7" s="62">
        <v>3</v>
      </c>
      <c r="H7" s="62">
        <v>0</v>
      </c>
      <c r="I7" s="62">
        <v>3</v>
      </c>
      <c r="J7" s="61">
        <v>3</v>
      </c>
      <c r="K7" s="62">
        <v>0</v>
      </c>
      <c r="L7" s="62">
        <v>0</v>
      </c>
      <c r="M7" s="62">
        <v>3</v>
      </c>
      <c r="N7" s="63">
        <v>3</v>
      </c>
      <c r="O7" s="51">
        <f t="shared" ref="O7:O8" si="2">SUM(B7:N7)</f>
        <v>24</v>
      </c>
      <c r="P7" s="25">
        <f t="shared" ref="P7:P8" si="3">(O7/39)*100</f>
        <v>61.53846153846154</v>
      </c>
    </row>
    <row r="8" spans="1:16" x14ac:dyDescent="0.3">
      <c r="A8" s="3" t="s">
        <v>141</v>
      </c>
      <c r="B8" s="61">
        <v>3</v>
      </c>
      <c r="C8" s="61">
        <v>3</v>
      </c>
      <c r="D8" s="61">
        <v>3</v>
      </c>
      <c r="E8" s="62">
        <v>3</v>
      </c>
      <c r="F8" s="61">
        <v>3</v>
      </c>
      <c r="G8" s="62">
        <v>3</v>
      </c>
      <c r="H8" s="61">
        <v>3</v>
      </c>
      <c r="I8" s="62">
        <v>0</v>
      </c>
      <c r="J8" s="62">
        <v>3</v>
      </c>
      <c r="K8" s="62">
        <v>0</v>
      </c>
      <c r="L8" s="62">
        <v>3</v>
      </c>
      <c r="M8" s="61">
        <v>3</v>
      </c>
      <c r="N8" s="63">
        <v>3</v>
      </c>
      <c r="O8" s="51">
        <f t="shared" si="2"/>
        <v>33</v>
      </c>
      <c r="P8" s="25">
        <f t="shared" si="3"/>
        <v>84.615384615384613</v>
      </c>
    </row>
    <row r="9" spans="1:16" x14ac:dyDescent="0.3">
      <c r="A9" s="3" t="s">
        <v>153</v>
      </c>
      <c r="B9" s="61">
        <v>3</v>
      </c>
      <c r="C9" s="61">
        <v>3</v>
      </c>
      <c r="D9" s="61">
        <v>3</v>
      </c>
      <c r="E9" s="62">
        <v>3</v>
      </c>
      <c r="F9" s="61">
        <v>3</v>
      </c>
      <c r="G9" s="61">
        <v>3</v>
      </c>
      <c r="H9" s="61">
        <v>3</v>
      </c>
      <c r="I9" s="62">
        <v>3</v>
      </c>
      <c r="J9" s="61">
        <v>3</v>
      </c>
      <c r="K9" s="61">
        <v>3</v>
      </c>
      <c r="L9" s="61">
        <v>3</v>
      </c>
      <c r="M9" s="61">
        <v>3</v>
      </c>
      <c r="N9" s="63">
        <v>3</v>
      </c>
      <c r="O9" s="51">
        <f t="shared" ref="O9:O14" si="4">SUM(B9:N9)</f>
        <v>39</v>
      </c>
      <c r="P9" s="25">
        <f t="shared" ref="P9:P14" si="5">(O9/39)*100</f>
        <v>100</v>
      </c>
    </row>
    <row r="10" spans="1:16" x14ac:dyDescent="0.3">
      <c r="A10" s="3" t="s">
        <v>159</v>
      </c>
      <c r="B10" s="62">
        <v>3</v>
      </c>
      <c r="C10" s="62">
        <v>3</v>
      </c>
      <c r="D10" s="62">
        <v>3</v>
      </c>
      <c r="E10" s="62">
        <v>3</v>
      </c>
      <c r="F10" s="62">
        <v>0</v>
      </c>
      <c r="G10" s="62">
        <v>3</v>
      </c>
      <c r="H10" s="62">
        <v>3</v>
      </c>
      <c r="I10" s="62">
        <v>3</v>
      </c>
      <c r="J10" s="62">
        <v>3</v>
      </c>
      <c r="K10" s="62">
        <v>0</v>
      </c>
      <c r="L10" s="62">
        <v>3</v>
      </c>
      <c r="M10" s="61">
        <v>3</v>
      </c>
      <c r="N10" s="63">
        <v>3</v>
      </c>
      <c r="O10" s="51">
        <f t="shared" si="4"/>
        <v>33</v>
      </c>
      <c r="P10" s="25">
        <f t="shared" si="5"/>
        <v>84.615384615384613</v>
      </c>
    </row>
    <row r="11" spans="1:16" x14ac:dyDescent="0.3">
      <c r="A11" s="3" t="s">
        <v>166</v>
      </c>
      <c r="B11" s="61">
        <v>3</v>
      </c>
      <c r="C11" s="61">
        <v>3</v>
      </c>
      <c r="D11" s="61">
        <v>3</v>
      </c>
      <c r="E11" s="62">
        <v>3</v>
      </c>
      <c r="F11" s="62">
        <v>1</v>
      </c>
      <c r="G11" s="61">
        <v>3</v>
      </c>
      <c r="H11" s="61">
        <v>3</v>
      </c>
      <c r="I11" s="61">
        <v>3</v>
      </c>
      <c r="J11" s="61">
        <v>3</v>
      </c>
      <c r="K11" s="62">
        <v>3</v>
      </c>
      <c r="L11" s="61">
        <v>3</v>
      </c>
      <c r="M11" s="61">
        <v>3</v>
      </c>
      <c r="N11" s="63">
        <v>3</v>
      </c>
      <c r="O11" s="51">
        <f t="shared" si="4"/>
        <v>37</v>
      </c>
      <c r="P11" s="25">
        <f t="shared" si="5"/>
        <v>94.871794871794862</v>
      </c>
    </row>
    <row r="12" spans="1:16" x14ac:dyDescent="0.3">
      <c r="A12" s="3" t="s">
        <v>189</v>
      </c>
      <c r="B12" s="61">
        <v>3</v>
      </c>
      <c r="C12" s="61">
        <v>3</v>
      </c>
      <c r="D12" s="61">
        <v>3</v>
      </c>
      <c r="E12" s="62">
        <v>3</v>
      </c>
      <c r="F12" s="61">
        <v>3</v>
      </c>
      <c r="G12" s="61">
        <v>3</v>
      </c>
      <c r="H12" s="61">
        <v>3</v>
      </c>
      <c r="I12" s="62">
        <v>0</v>
      </c>
      <c r="J12" s="61">
        <v>3</v>
      </c>
      <c r="K12" s="62">
        <v>3</v>
      </c>
      <c r="L12" s="61">
        <v>3</v>
      </c>
      <c r="M12" s="61">
        <v>3</v>
      </c>
      <c r="N12" s="63">
        <v>3</v>
      </c>
      <c r="O12" s="51">
        <f t="shared" si="4"/>
        <v>36</v>
      </c>
      <c r="P12" s="25">
        <f t="shared" si="5"/>
        <v>92.307692307692307</v>
      </c>
    </row>
    <row r="13" spans="1:16" x14ac:dyDescent="0.3">
      <c r="A13" s="77" t="s">
        <v>202</v>
      </c>
      <c r="B13" s="61">
        <v>3</v>
      </c>
      <c r="C13" s="61">
        <v>3</v>
      </c>
      <c r="D13" s="61">
        <v>3</v>
      </c>
      <c r="E13" s="62">
        <v>0</v>
      </c>
      <c r="F13" s="61">
        <v>3</v>
      </c>
      <c r="G13" s="61">
        <v>3</v>
      </c>
      <c r="H13" s="61">
        <v>3</v>
      </c>
      <c r="I13" s="62">
        <v>0</v>
      </c>
      <c r="J13" s="61">
        <v>3</v>
      </c>
      <c r="K13" s="62">
        <v>0</v>
      </c>
      <c r="L13" s="61">
        <v>3</v>
      </c>
      <c r="M13" s="61">
        <v>3</v>
      </c>
      <c r="N13" s="63">
        <v>3</v>
      </c>
      <c r="O13" s="79">
        <f t="shared" si="4"/>
        <v>30</v>
      </c>
      <c r="P13" s="80">
        <f t="shared" si="5"/>
        <v>76.923076923076934</v>
      </c>
    </row>
    <row r="14" spans="1:16" x14ac:dyDescent="0.3">
      <c r="A14" s="3" t="s">
        <v>214</v>
      </c>
      <c r="B14" s="61">
        <v>3</v>
      </c>
      <c r="C14" s="61">
        <v>3</v>
      </c>
      <c r="D14" s="61">
        <v>3</v>
      </c>
      <c r="E14" s="62">
        <v>3</v>
      </c>
      <c r="F14" s="61">
        <v>3</v>
      </c>
      <c r="G14" s="61">
        <v>3</v>
      </c>
      <c r="H14" s="61">
        <v>3</v>
      </c>
      <c r="I14" s="62">
        <v>3</v>
      </c>
      <c r="J14" s="61">
        <v>3</v>
      </c>
      <c r="K14" s="61">
        <v>3</v>
      </c>
      <c r="L14" s="61">
        <v>3</v>
      </c>
      <c r="M14" s="61">
        <v>3</v>
      </c>
      <c r="N14" s="64">
        <v>3</v>
      </c>
      <c r="O14" s="51">
        <f t="shared" si="4"/>
        <v>39</v>
      </c>
      <c r="P14" s="25">
        <f t="shared" si="5"/>
        <v>100</v>
      </c>
    </row>
    <row r="15" spans="1:16" x14ac:dyDescent="0.3">
      <c r="A15" s="3" t="s">
        <v>236</v>
      </c>
      <c r="B15" s="61">
        <v>3</v>
      </c>
      <c r="C15" s="61">
        <v>3</v>
      </c>
      <c r="D15" s="61">
        <v>3</v>
      </c>
      <c r="E15" s="62">
        <v>3</v>
      </c>
      <c r="F15" s="62">
        <v>0</v>
      </c>
      <c r="G15" s="61">
        <v>3</v>
      </c>
      <c r="H15" s="61">
        <v>3</v>
      </c>
      <c r="I15" s="62">
        <v>3</v>
      </c>
      <c r="J15" s="61">
        <v>3</v>
      </c>
      <c r="K15" s="62">
        <v>0</v>
      </c>
      <c r="L15" s="61">
        <v>3</v>
      </c>
      <c r="M15" s="61">
        <v>3</v>
      </c>
      <c r="N15" s="64">
        <v>3</v>
      </c>
      <c r="O15" s="51">
        <f t="shared" ref="O15:O16" si="6">SUM(B15:N15)</f>
        <v>33</v>
      </c>
      <c r="P15" s="25">
        <f t="shared" ref="P15:P16" si="7">(O15/39)*100</f>
        <v>84.615384615384613</v>
      </c>
    </row>
    <row r="16" spans="1:16" x14ac:dyDescent="0.3">
      <c r="A16" s="3" t="s">
        <v>271</v>
      </c>
      <c r="B16" s="61">
        <v>3</v>
      </c>
      <c r="C16" s="61">
        <v>3</v>
      </c>
      <c r="D16" s="61">
        <v>3</v>
      </c>
      <c r="E16" s="62">
        <v>3</v>
      </c>
      <c r="F16" s="62">
        <v>3</v>
      </c>
      <c r="G16" s="61">
        <v>3</v>
      </c>
      <c r="H16" s="61">
        <v>3</v>
      </c>
      <c r="I16" s="62">
        <v>3</v>
      </c>
      <c r="J16" s="61">
        <v>3</v>
      </c>
      <c r="K16" s="62">
        <v>0</v>
      </c>
      <c r="L16" s="61">
        <v>3</v>
      </c>
      <c r="M16" s="61">
        <v>3</v>
      </c>
      <c r="N16" s="64">
        <v>3</v>
      </c>
      <c r="O16" s="51">
        <f t="shared" si="6"/>
        <v>36</v>
      </c>
      <c r="P16" s="25">
        <f t="shared" si="7"/>
        <v>92.307692307692307</v>
      </c>
    </row>
    <row r="17" spans="1:16" x14ac:dyDescent="0.3">
      <c r="A17" s="3" t="s">
        <v>299</v>
      </c>
      <c r="B17" s="61">
        <v>3</v>
      </c>
      <c r="C17" s="61">
        <v>3</v>
      </c>
      <c r="D17" s="61">
        <v>3</v>
      </c>
      <c r="E17" s="62">
        <v>3</v>
      </c>
      <c r="F17" s="62">
        <v>0</v>
      </c>
      <c r="G17" s="61">
        <v>3</v>
      </c>
      <c r="H17" s="61">
        <v>3</v>
      </c>
      <c r="I17" s="62">
        <v>0</v>
      </c>
      <c r="J17" s="61">
        <v>3</v>
      </c>
      <c r="K17" s="62">
        <v>0</v>
      </c>
      <c r="L17" s="61">
        <v>3</v>
      </c>
      <c r="M17" s="61">
        <v>3</v>
      </c>
      <c r="N17" s="63">
        <v>3</v>
      </c>
      <c r="O17" s="51">
        <f t="shared" ref="O17" si="8">SUM(B17:N17)</f>
        <v>30</v>
      </c>
      <c r="P17" s="25">
        <f t="shared" ref="P17" si="9">(O17/39)*100</f>
        <v>76.923076923076934</v>
      </c>
    </row>
    <row r="18" spans="1:16" hidden="1" x14ac:dyDescent="0.3">
      <c r="A18" s="10" t="s">
        <v>497</v>
      </c>
    </row>
    <row r="19" spans="1:16" hidden="1" x14ac:dyDescent="0.3">
      <c r="A19" s="11" t="s">
        <v>498</v>
      </c>
    </row>
    <row r="20" spans="1:16" hidden="1" x14ac:dyDescent="0.3">
      <c r="A20" s="11" t="s">
        <v>499</v>
      </c>
    </row>
    <row r="21" spans="1:16" hidden="1" x14ac:dyDescent="0.3">
      <c r="A21" s="12"/>
    </row>
  </sheetData>
  <mergeCells count="1">
    <mergeCell ref="A1:A2"/>
  </mergeCells>
  <conditionalFormatting sqref="B3:N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Individ- och familje-omsorg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P22"/>
  <sheetViews>
    <sheetView zoomScale="90" zoomScaleNormal="90" workbookViewId="0">
      <pane xSplit="1" ySplit="2" topLeftCell="O6" activePane="bottomRight" state="frozen"/>
      <selection pane="topRight" activeCell="B1" sqref="B1"/>
      <selection pane="bottomLeft" activeCell="A2" sqref="A2"/>
      <selection pane="bottomRight" activeCell="D29" sqref="D29"/>
    </sheetView>
  </sheetViews>
  <sheetFormatPr defaultColWidth="8.88671875" defaultRowHeight="14.4" x14ac:dyDescent="0.3"/>
  <cols>
    <col min="1" max="1" width="15.6640625" customWidth="1"/>
    <col min="2" max="8" width="13.6640625" customWidth="1"/>
    <col min="9" max="13" width="13.6640625" style="6" customWidth="1"/>
    <col min="14" max="14" width="13.6640625" customWidth="1"/>
    <col min="15" max="16" width="10.6640625" customWidth="1"/>
  </cols>
  <sheetData>
    <row r="1" spans="1:16" ht="15" thickBot="1" x14ac:dyDescent="0.35">
      <c r="A1" s="67" t="s">
        <v>369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3"/>
      <c r="O1" s="46"/>
      <c r="P1" s="45"/>
    </row>
    <row r="2" spans="1:16" ht="183.75" customHeight="1" x14ac:dyDescent="0.3">
      <c r="A2" s="68"/>
      <c r="B2" s="35" t="s">
        <v>365</v>
      </c>
      <c r="C2" s="35" t="s">
        <v>357</v>
      </c>
      <c r="D2" s="35" t="s">
        <v>458</v>
      </c>
      <c r="E2" s="35" t="s">
        <v>366</v>
      </c>
      <c r="F2" s="35" t="s">
        <v>367</v>
      </c>
      <c r="G2" s="35" t="s">
        <v>361</v>
      </c>
      <c r="H2" s="35" t="s">
        <v>325</v>
      </c>
      <c r="I2" s="35" t="s">
        <v>544</v>
      </c>
      <c r="J2" s="35" t="s">
        <v>545</v>
      </c>
      <c r="K2" s="35" t="s">
        <v>459</v>
      </c>
      <c r="L2" s="35" t="s">
        <v>460</v>
      </c>
      <c r="M2" s="35" t="s">
        <v>546</v>
      </c>
      <c r="N2" s="36" t="s">
        <v>368</v>
      </c>
      <c r="O2" s="48" t="s">
        <v>506</v>
      </c>
      <c r="P2" s="49" t="s">
        <v>501</v>
      </c>
    </row>
    <row r="3" spans="1:16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1">
        <v>3</v>
      </c>
      <c r="G3" s="61">
        <v>3</v>
      </c>
      <c r="H3" s="61">
        <v>3</v>
      </c>
      <c r="I3" s="62">
        <v>0</v>
      </c>
      <c r="J3" s="64">
        <v>0</v>
      </c>
      <c r="K3" s="64">
        <v>0</v>
      </c>
      <c r="L3" s="64">
        <v>0</v>
      </c>
      <c r="M3" s="64">
        <v>0</v>
      </c>
      <c r="N3" s="63">
        <v>3</v>
      </c>
      <c r="O3" s="51">
        <f t="shared" ref="O3:O6" si="0">SUM(B3:N3)</f>
        <v>24</v>
      </c>
      <c r="P3" s="25">
        <f t="shared" ref="P3:P6" si="1">(O3/39)*100</f>
        <v>61.53846153846154</v>
      </c>
    </row>
    <row r="4" spans="1:16" x14ac:dyDescent="0.3">
      <c r="A4" s="3" t="s">
        <v>42</v>
      </c>
      <c r="B4" s="61">
        <v>3</v>
      </c>
      <c r="C4" s="61">
        <v>3</v>
      </c>
      <c r="D4" s="61">
        <v>3</v>
      </c>
      <c r="E4" s="61">
        <v>3</v>
      </c>
      <c r="F4" s="61">
        <v>3</v>
      </c>
      <c r="G4" s="61">
        <v>3</v>
      </c>
      <c r="H4" s="61">
        <v>3</v>
      </c>
      <c r="I4" s="62">
        <v>0</v>
      </c>
      <c r="J4" s="64">
        <v>0</v>
      </c>
      <c r="K4" s="64">
        <v>0</v>
      </c>
      <c r="L4" s="64">
        <v>0</v>
      </c>
      <c r="M4" s="64">
        <v>0</v>
      </c>
      <c r="N4" s="63">
        <v>3</v>
      </c>
      <c r="O4" s="51">
        <f t="shared" si="0"/>
        <v>24</v>
      </c>
      <c r="P4" s="25">
        <f t="shared" si="1"/>
        <v>61.53846153846154</v>
      </c>
    </row>
    <row r="5" spans="1:16" x14ac:dyDescent="0.3">
      <c r="A5" s="3" t="s">
        <v>65</v>
      </c>
      <c r="B5" s="61">
        <v>3</v>
      </c>
      <c r="C5" s="61">
        <v>3</v>
      </c>
      <c r="D5" s="62">
        <v>3</v>
      </c>
      <c r="E5" s="61">
        <v>3</v>
      </c>
      <c r="F5" s="62">
        <v>3</v>
      </c>
      <c r="G5" s="61">
        <v>3</v>
      </c>
      <c r="H5" s="61">
        <v>3</v>
      </c>
      <c r="I5" s="62">
        <v>0</v>
      </c>
      <c r="J5" s="64">
        <v>0</v>
      </c>
      <c r="K5" s="64">
        <v>0</v>
      </c>
      <c r="L5" s="64">
        <v>0</v>
      </c>
      <c r="M5" s="64">
        <v>3</v>
      </c>
      <c r="N5" s="63">
        <v>3</v>
      </c>
      <c r="O5" s="51">
        <f t="shared" si="0"/>
        <v>27</v>
      </c>
      <c r="P5" s="25">
        <f t="shared" si="1"/>
        <v>69.230769230769226</v>
      </c>
    </row>
    <row r="6" spans="1:16" x14ac:dyDescent="0.3">
      <c r="A6" s="3" t="s">
        <v>71</v>
      </c>
      <c r="B6" s="61">
        <v>3</v>
      </c>
      <c r="C6" s="61">
        <v>3</v>
      </c>
      <c r="D6" s="61">
        <v>3</v>
      </c>
      <c r="E6" s="61">
        <v>3</v>
      </c>
      <c r="F6" s="61">
        <v>3</v>
      </c>
      <c r="G6" s="61">
        <v>3</v>
      </c>
      <c r="H6" s="62">
        <v>3</v>
      </c>
      <c r="I6" s="62">
        <v>0</v>
      </c>
      <c r="J6" s="64">
        <v>0</v>
      </c>
      <c r="K6" s="64">
        <v>0</v>
      </c>
      <c r="L6" s="64">
        <v>0</v>
      </c>
      <c r="M6" s="64">
        <v>0</v>
      </c>
      <c r="N6" s="64">
        <v>3</v>
      </c>
      <c r="O6" s="51">
        <f t="shared" si="0"/>
        <v>24</v>
      </c>
      <c r="P6" s="25">
        <f t="shared" si="1"/>
        <v>61.53846153846154</v>
      </c>
    </row>
    <row r="7" spans="1:16" x14ac:dyDescent="0.3">
      <c r="A7" s="3" t="s">
        <v>92</v>
      </c>
      <c r="B7" s="61">
        <v>3</v>
      </c>
      <c r="C7" s="61">
        <v>3</v>
      </c>
      <c r="D7" s="61">
        <v>3</v>
      </c>
      <c r="E7" s="62">
        <v>3</v>
      </c>
      <c r="F7" s="62">
        <v>3</v>
      </c>
      <c r="G7" s="62">
        <v>0</v>
      </c>
      <c r="H7" s="61">
        <v>3</v>
      </c>
      <c r="I7" s="62">
        <v>0</v>
      </c>
      <c r="J7" s="64">
        <v>0</v>
      </c>
      <c r="K7" s="64">
        <v>0</v>
      </c>
      <c r="L7" s="64">
        <v>0</v>
      </c>
      <c r="M7" s="64">
        <v>3</v>
      </c>
      <c r="N7" s="64">
        <v>3</v>
      </c>
      <c r="O7" s="51">
        <f t="shared" ref="O7:O8" si="2">SUM(B7:N7)</f>
        <v>24</v>
      </c>
      <c r="P7" s="25">
        <f t="shared" ref="P7:P8" si="3">(O7/39)*100</f>
        <v>61.53846153846154</v>
      </c>
    </row>
    <row r="8" spans="1:16" x14ac:dyDescent="0.3">
      <c r="A8" s="3" t="s">
        <v>141</v>
      </c>
      <c r="B8" s="61">
        <v>3</v>
      </c>
      <c r="C8" s="61">
        <v>3</v>
      </c>
      <c r="D8" s="61">
        <v>3</v>
      </c>
      <c r="E8" s="61">
        <v>3</v>
      </c>
      <c r="F8" s="61">
        <v>3</v>
      </c>
      <c r="G8" s="61">
        <v>3</v>
      </c>
      <c r="H8" s="61">
        <v>3</v>
      </c>
      <c r="I8" s="62">
        <v>0</v>
      </c>
      <c r="J8" s="64">
        <v>0</v>
      </c>
      <c r="K8" s="64">
        <v>0</v>
      </c>
      <c r="L8" s="64">
        <v>0</v>
      </c>
      <c r="M8" s="64">
        <v>3</v>
      </c>
      <c r="N8" s="63">
        <v>3</v>
      </c>
      <c r="O8" s="51">
        <f t="shared" si="2"/>
        <v>27</v>
      </c>
      <c r="P8" s="25">
        <f t="shared" si="3"/>
        <v>69.230769230769226</v>
      </c>
    </row>
    <row r="9" spans="1:16" x14ac:dyDescent="0.3">
      <c r="A9" s="3" t="s">
        <v>153</v>
      </c>
      <c r="B9" s="61">
        <v>3</v>
      </c>
      <c r="C9" s="61">
        <v>3</v>
      </c>
      <c r="D9" s="61">
        <v>3</v>
      </c>
      <c r="E9" s="62">
        <v>0</v>
      </c>
      <c r="F9" s="61">
        <v>3</v>
      </c>
      <c r="G9" s="61">
        <v>3</v>
      </c>
      <c r="H9" s="61">
        <v>3</v>
      </c>
      <c r="I9" s="62">
        <v>0</v>
      </c>
      <c r="J9" s="64">
        <v>0</v>
      </c>
      <c r="K9" s="64">
        <v>0</v>
      </c>
      <c r="L9" s="64">
        <v>0</v>
      </c>
      <c r="M9" s="64">
        <v>3</v>
      </c>
      <c r="N9" s="63">
        <v>3</v>
      </c>
      <c r="O9" s="51">
        <f t="shared" ref="O9:O14" si="4">SUM(B9:N9)</f>
        <v>24</v>
      </c>
      <c r="P9" s="25">
        <f t="shared" ref="P9:P14" si="5">(O9/39)*100</f>
        <v>61.53846153846154</v>
      </c>
    </row>
    <row r="10" spans="1:16" x14ac:dyDescent="0.3">
      <c r="A10" s="3" t="s">
        <v>159</v>
      </c>
      <c r="B10" s="61">
        <v>3</v>
      </c>
      <c r="C10" s="61">
        <v>3</v>
      </c>
      <c r="D10" s="61">
        <v>3</v>
      </c>
      <c r="E10" s="61">
        <v>3</v>
      </c>
      <c r="F10" s="61">
        <v>3</v>
      </c>
      <c r="G10" s="61">
        <v>3</v>
      </c>
      <c r="H10" s="61">
        <v>3</v>
      </c>
      <c r="I10" s="62">
        <v>0</v>
      </c>
      <c r="J10" s="64">
        <v>0</v>
      </c>
      <c r="K10" s="64">
        <v>0</v>
      </c>
      <c r="L10" s="64">
        <v>0</v>
      </c>
      <c r="M10" s="64">
        <v>0</v>
      </c>
      <c r="N10" s="63">
        <v>3</v>
      </c>
      <c r="O10" s="51">
        <f t="shared" si="4"/>
        <v>24</v>
      </c>
      <c r="P10" s="25">
        <f t="shared" si="5"/>
        <v>61.53846153846154</v>
      </c>
    </row>
    <row r="11" spans="1:16" x14ac:dyDescent="0.3">
      <c r="A11" s="3" t="s">
        <v>166</v>
      </c>
      <c r="B11" s="61">
        <v>3</v>
      </c>
      <c r="C11" s="61">
        <v>3</v>
      </c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2">
        <v>0</v>
      </c>
      <c r="J11" s="64">
        <v>0</v>
      </c>
      <c r="K11" s="64">
        <v>0</v>
      </c>
      <c r="L11" s="64">
        <v>0</v>
      </c>
      <c r="M11" s="64">
        <v>0</v>
      </c>
      <c r="N11" s="64">
        <v>3</v>
      </c>
      <c r="O11" s="51">
        <f t="shared" si="4"/>
        <v>24</v>
      </c>
      <c r="P11" s="25">
        <f t="shared" si="5"/>
        <v>61.53846153846154</v>
      </c>
    </row>
    <row r="12" spans="1:16" x14ac:dyDescent="0.3">
      <c r="A12" s="3" t="s">
        <v>189</v>
      </c>
      <c r="B12" s="61">
        <v>3</v>
      </c>
      <c r="C12" s="61">
        <v>3</v>
      </c>
      <c r="D12" s="61">
        <v>3</v>
      </c>
      <c r="E12" s="62">
        <v>3</v>
      </c>
      <c r="F12" s="61">
        <v>3</v>
      </c>
      <c r="G12" s="61">
        <v>3</v>
      </c>
      <c r="H12" s="61">
        <v>3</v>
      </c>
      <c r="I12" s="62">
        <v>0</v>
      </c>
      <c r="J12" s="64">
        <v>3</v>
      </c>
      <c r="K12" s="64">
        <v>0</v>
      </c>
      <c r="L12" s="64">
        <v>0</v>
      </c>
      <c r="M12" s="64">
        <v>0</v>
      </c>
      <c r="N12" s="64">
        <v>3</v>
      </c>
      <c r="O12" s="51">
        <f t="shared" si="4"/>
        <v>27</v>
      </c>
      <c r="P12" s="25">
        <f t="shared" si="5"/>
        <v>69.230769230769226</v>
      </c>
    </row>
    <row r="13" spans="1:16" s="84" customFormat="1" x14ac:dyDescent="0.3">
      <c r="A13" s="81" t="s">
        <v>202</v>
      </c>
      <c r="B13" s="61">
        <v>3</v>
      </c>
      <c r="C13" s="61">
        <v>3</v>
      </c>
      <c r="D13" s="61">
        <v>3</v>
      </c>
      <c r="E13" s="62">
        <v>0</v>
      </c>
      <c r="F13" s="61">
        <v>3</v>
      </c>
      <c r="G13" s="61">
        <v>3</v>
      </c>
      <c r="H13" s="61">
        <v>3</v>
      </c>
      <c r="I13" s="62">
        <v>0</v>
      </c>
      <c r="J13" s="64">
        <v>0</v>
      </c>
      <c r="K13" s="64">
        <v>0</v>
      </c>
      <c r="L13" s="64">
        <v>0</v>
      </c>
      <c r="M13" s="64">
        <v>3</v>
      </c>
      <c r="N13" s="63">
        <v>3</v>
      </c>
      <c r="O13" s="82">
        <f t="shared" si="4"/>
        <v>24</v>
      </c>
      <c r="P13" s="83">
        <f t="shared" si="5"/>
        <v>61.53846153846154</v>
      </c>
    </row>
    <row r="14" spans="1:16" x14ac:dyDescent="0.3">
      <c r="A14" s="3" t="s">
        <v>214</v>
      </c>
      <c r="B14" s="61">
        <v>3</v>
      </c>
      <c r="C14" s="61">
        <v>3</v>
      </c>
      <c r="D14" s="61">
        <v>3</v>
      </c>
      <c r="E14" s="62">
        <v>3</v>
      </c>
      <c r="F14" s="62">
        <v>3</v>
      </c>
      <c r="G14" s="61">
        <v>3</v>
      </c>
      <c r="H14" s="61">
        <v>3</v>
      </c>
      <c r="I14" s="62">
        <v>0</v>
      </c>
      <c r="J14" s="64">
        <v>0</v>
      </c>
      <c r="K14" s="64">
        <v>0</v>
      </c>
      <c r="L14" s="64">
        <v>0</v>
      </c>
      <c r="M14" s="64">
        <v>0</v>
      </c>
      <c r="N14" s="64">
        <v>3</v>
      </c>
      <c r="O14" s="51">
        <f t="shared" si="4"/>
        <v>24</v>
      </c>
      <c r="P14" s="25">
        <f t="shared" si="5"/>
        <v>61.53846153846154</v>
      </c>
    </row>
    <row r="15" spans="1:16" x14ac:dyDescent="0.3">
      <c r="A15" s="3" t="s">
        <v>236</v>
      </c>
      <c r="B15" s="61">
        <v>3</v>
      </c>
      <c r="C15" s="61">
        <v>3</v>
      </c>
      <c r="D15" s="61">
        <v>3</v>
      </c>
      <c r="E15" s="62">
        <v>3</v>
      </c>
      <c r="F15" s="61">
        <v>3</v>
      </c>
      <c r="G15" s="62">
        <v>3</v>
      </c>
      <c r="H15" s="61">
        <v>3</v>
      </c>
      <c r="I15" s="62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51">
        <f t="shared" ref="O15:O16" si="6">SUM(B15:N15)</f>
        <v>21</v>
      </c>
      <c r="P15" s="25">
        <f t="shared" ref="P15:P16" si="7">(O15/39)*100</f>
        <v>53.846153846153847</v>
      </c>
    </row>
    <row r="16" spans="1:16" x14ac:dyDescent="0.3">
      <c r="A16" s="3" t="s">
        <v>271</v>
      </c>
      <c r="B16" s="61">
        <v>3</v>
      </c>
      <c r="C16" s="61">
        <v>3</v>
      </c>
      <c r="D16" s="61">
        <v>3</v>
      </c>
      <c r="E16" s="62">
        <v>3</v>
      </c>
      <c r="F16" s="62">
        <v>3</v>
      </c>
      <c r="G16" s="61">
        <v>3</v>
      </c>
      <c r="H16" s="62">
        <v>0</v>
      </c>
      <c r="I16" s="62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51">
        <f t="shared" si="6"/>
        <v>18</v>
      </c>
      <c r="P16" s="25">
        <f t="shared" si="7"/>
        <v>46.153846153846153</v>
      </c>
    </row>
    <row r="17" spans="1:16" x14ac:dyDescent="0.3">
      <c r="A17" s="3" t="s">
        <v>299</v>
      </c>
      <c r="B17" s="61">
        <v>3</v>
      </c>
      <c r="C17" s="61">
        <v>3</v>
      </c>
      <c r="D17" s="61">
        <v>3</v>
      </c>
      <c r="E17" s="61">
        <v>3</v>
      </c>
      <c r="F17" s="62">
        <v>0</v>
      </c>
      <c r="G17" s="61">
        <v>3</v>
      </c>
      <c r="H17" s="61">
        <v>3</v>
      </c>
      <c r="I17" s="62">
        <v>0</v>
      </c>
      <c r="J17" s="64">
        <v>0</v>
      </c>
      <c r="K17" s="64">
        <v>0</v>
      </c>
      <c r="L17" s="64">
        <v>0</v>
      </c>
      <c r="M17" s="64">
        <v>0</v>
      </c>
      <c r="N17" s="64">
        <v>3</v>
      </c>
      <c r="O17" s="51">
        <f t="shared" ref="O17" si="8">SUM(B17:N17)</f>
        <v>21</v>
      </c>
      <c r="P17" s="25">
        <f t="shared" ref="P17" si="9">(O17/39)*100</f>
        <v>53.846153846153847</v>
      </c>
    </row>
    <row r="19" spans="1:16" hidden="1" x14ac:dyDescent="0.3">
      <c r="A19" s="10" t="s">
        <v>497</v>
      </c>
    </row>
    <row r="20" spans="1:16" hidden="1" x14ac:dyDescent="0.3">
      <c r="A20" s="11" t="s">
        <v>498</v>
      </c>
    </row>
    <row r="21" spans="1:16" hidden="1" x14ac:dyDescent="0.3">
      <c r="A21" s="11" t="s">
        <v>499</v>
      </c>
    </row>
    <row r="22" spans="1:16" hidden="1" x14ac:dyDescent="0.3">
      <c r="A22" s="12"/>
    </row>
  </sheetData>
  <mergeCells count="1">
    <mergeCell ref="A1:A2"/>
  </mergeCells>
  <conditionalFormatting sqref="B3:N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Handikapp-omsorg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B17"/>
  <sheetViews>
    <sheetView zoomScale="90" zoomScaleNormal="90" workbookViewId="0">
      <pane xSplit="1" ySplit="2" topLeftCell="W3" activePane="bottomRight" state="frozen"/>
      <selection pane="topRight" activeCell="B1" sqref="B1"/>
      <selection pane="bottomLeft" activeCell="A2" sqref="A2"/>
      <selection pane="bottomRight" activeCell="AA13" sqref="AA13:AB13"/>
    </sheetView>
  </sheetViews>
  <sheetFormatPr defaultColWidth="8.88671875" defaultRowHeight="14.4" x14ac:dyDescent="0.3"/>
  <cols>
    <col min="1" max="1" width="15.6640625" customWidth="1"/>
    <col min="2" max="18" width="13.6640625" customWidth="1"/>
    <col min="19" max="26" width="13.6640625" style="6" customWidth="1"/>
    <col min="27" max="28" width="10.6640625" customWidth="1"/>
  </cols>
  <sheetData>
    <row r="1" spans="1:28" ht="15" thickBot="1" x14ac:dyDescent="0.35">
      <c r="A1" s="67" t="s">
        <v>370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6"/>
      <c r="AB1" s="45"/>
    </row>
    <row r="2" spans="1:28" s="2" customFormat="1" ht="127.5" customHeight="1" x14ac:dyDescent="0.3">
      <c r="A2" s="68"/>
      <c r="B2" s="37" t="s">
        <v>371</v>
      </c>
      <c r="C2" s="37" t="s">
        <v>372</v>
      </c>
      <c r="D2" s="37" t="s">
        <v>373</v>
      </c>
      <c r="E2" s="37" t="s">
        <v>374</v>
      </c>
      <c r="F2" s="37" t="s">
        <v>375</v>
      </c>
      <c r="G2" s="37" t="s">
        <v>547</v>
      </c>
      <c r="H2" s="37" t="s">
        <v>376</v>
      </c>
      <c r="I2" s="37" t="s">
        <v>377</v>
      </c>
      <c r="J2" s="37" t="s">
        <v>378</v>
      </c>
      <c r="K2" s="37" t="s">
        <v>379</v>
      </c>
      <c r="L2" s="37" t="s">
        <v>380</v>
      </c>
      <c r="M2" s="37" t="s">
        <v>381</v>
      </c>
      <c r="N2" s="37" t="s">
        <v>382</v>
      </c>
      <c r="O2" s="37" t="s">
        <v>383</v>
      </c>
      <c r="P2" s="37" t="s">
        <v>384</v>
      </c>
      <c r="Q2" s="37" t="s">
        <v>385</v>
      </c>
      <c r="R2" s="37" t="s">
        <v>325</v>
      </c>
      <c r="S2" s="38" t="s">
        <v>548</v>
      </c>
      <c r="T2" s="35" t="s">
        <v>461</v>
      </c>
      <c r="U2" s="35" t="s">
        <v>462</v>
      </c>
      <c r="V2" s="35" t="s">
        <v>463</v>
      </c>
      <c r="W2" s="35" t="s">
        <v>464</v>
      </c>
      <c r="X2" s="35" t="s">
        <v>465</v>
      </c>
      <c r="Y2" s="35" t="s">
        <v>466</v>
      </c>
      <c r="Z2" s="36" t="s">
        <v>467</v>
      </c>
      <c r="AA2" s="48" t="s">
        <v>507</v>
      </c>
      <c r="AB2" s="49" t="s">
        <v>501</v>
      </c>
    </row>
    <row r="3" spans="1:28" s="2" customFormat="1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1">
        <v>3</v>
      </c>
      <c r="G3" s="62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1">
        <v>3</v>
      </c>
      <c r="S3" s="64">
        <v>3</v>
      </c>
      <c r="T3" s="62">
        <v>3</v>
      </c>
      <c r="U3" s="62">
        <v>3</v>
      </c>
      <c r="V3" s="62">
        <v>3</v>
      </c>
      <c r="W3" s="62">
        <v>3</v>
      </c>
      <c r="X3" s="62">
        <v>3</v>
      </c>
      <c r="Y3" s="62">
        <v>0</v>
      </c>
      <c r="Z3" s="64">
        <v>0</v>
      </c>
      <c r="AA3" s="51">
        <f t="shared" ref="AA3:AA6" si="0">SUM(B3:Z3)</f>
        <v>69</v>
      </c>
      <c r="AB3" s="25">
        <f t="shared" ref="AB3:AB6" si="1">(AA3/75)*100</f>
        <v>92</v>
      </c>
    </row>
    <row r="4" spans="1:28" s="2" customFormat="1" x14ac:dyDescent="0.3">
      <c r="A4" s="3" t="s">
        <v>42</v>
      </c>
      <c r="B4" s="61">
        <v>3</v>
      </c>
      <c r="C4" s="61">
        <v>3</v>
      </c>
      <c r="D4" s="62">
        <v>3</v>
      </c>
      <c r="E4" s="62">
        <v>3</v>
      </c>
      <c r="F4" s="61">
        <v>3</v>
      </c>
      <c r="G4" s="62">
        <v>3</v>
      </c>
      <c r="H4" s="61">
        <v>3</v>
      </c>
      <c r="I4" s="61">
        <v>3</v>
      </c>
      <c r="J4" s="61">
        <v>3</v>
      </c>
      <c r="K4" s="61">
        <v>3</v>
      </c>
      <c r="L4" s="61">
        <v>3</v>
      </c>
      <c r="M4" s="61">
        <v>3</v>
      </c>
      <c r="N4" s="61">
        <v>3</v>
      </c>
      <c r="O4" s="61">
        <v>3</v>
      </c>
      <c r="P4" s="61">
        <v>3</v>
      </c>
      <c r="Q4" s="61">
        <v>3</v>
      </c>
      <c r="R4" s="61">
        <v>3</v>
      </c>
      <c r="S4" s="64">
        <v>0</v>
      </c>
      <c r="T4" s="62">
        <v>3</v>
      </c>
      <c r="U4" s="62">
        <v>3</v>
      </c>
      <c r="V4" s="62">
        <v>3</v>
      </c>
      <c r="W4" s="62">
        <v>3</v>
      </c>
      <c r="X4" s="62">
        <v>3</v>
      </c>
      <c r="Y4" s="62">
        <v>0</v>
      </c>
      <c r="Z4" s="64">
        <v>0</v>
      </c>
      <c r="AA4" s="51">
        <f t="shared" si="0"/>
        <v>66</v>
      </c>
      <c r="AB4" s="25">
        <f t="shared" si="1"/>
        <v>88</v>
      </c>
    </row>
    <row r="5" spans="1:28" s="2" customFormat="1" x14ac:dyDescent="0.3">
      <c r="A5" s="3" t="s">
        <v>65</v>
      </c>
      <c r="B5" s="61">
        <v>3</v>
      </c>
      <c r="C5" s="61">
        <v>3</v>
      </c>
      <c r="D5" s="62">
        <v>3</v>
      </c>
      <c r="E5" s="62">
        <v>3</v>
      </c>
      <c r="F5" s="61">
        <v>3</v>
      </c>
      <c r="G5" s="62">
        <v>3</v>
      </c>
      <c r="H5" s="61">
        <v>3</v>
      </c>
      <c r="I5" s="61">
        <v>3</v>
      </c>
      <c r="J5" s="61">
        <v>3</v>
      </c>
      <c r="K5" s="61">
        <v>3</v>
      </c>
      <c r="L5" s="61">
        <v>3</v>
      </c>
      <c r="M5" s="61">
        <v>3</v>
      </c>
      <c r="N5" s="61">
        <v>3</v>
      </c>
      <c r="O5" s="61">
        <v>3</v>
      </c>
      <c r="P5" s="61">
        <v>3</v>
      </c>
      <c r="Q5" s="61">
        <v>3</v>
      </c>
      <c r="R5" s="61">
        <v>3</v>
      </c>
      <c r="S5" s="64">
        <v>0</v>
      </c>
      <c r="T5" s="62">
        <v>3</v>
      </c>
      <c r="U5" s="62">
        <v>3</v>
      </c>
      <c r="V5" s="62">
        <v>3</v>
      </c>
      <c r="W5" s="62">
        <v>3</v>
      </c>
      <c r="X5" s="62">
        <v>3</v>
      </c>
      <c r="Y5" s="62">
        <v>0</v>
      </c>
      <c r="Z5" s="64">
        <v>0</v>
      </c>
      <c r="AA5" s="51">
        <f t="shared" si="0"/>
        <v>66</v>
      </c>
      <c r="AB5" s="25">
        <f t="shared" si="1"/>
        <v>88</v>
      </c>
    </row>
    <row r="6" spans="1:28" s="2" customFormat="1" x14ac:dyDescent="0.3">
      <c r="A6" s="3" t="s">
        <v>71</v>
      </c>
      <c r="B6" s="61">
        <v>3</v>
      </c>
      <c r="C6" s="61">
        <v>3</v>
      </c>
      <c r="D6" s="61">
        <v>3</v>
      </c>
      <c r="E6" s="62">
        <v>3</v>
      </c>
      <c r="F6" s="61">
        <v>3</v>
      </c>
      <c r="G6" s="62">
        <v>0</v>
      </c>
      <c r="H6" s="61">
        <v>3</v>
      </c>
      <c r="I6" s="61">
        <v>3</v>
      </c>
      <c r="J6" s="61">
        <v>3</v>
      </c>
      <c r="K6" s="61">
        <v>3</v>
      </c>
      <c r="L6" s="61">
        <v>3</v>
      </c>
      <c r="M6" s="62">
        <v>3</v>
      </c>
      <c r="N6" s="61">
        <v>3</v>
      </c>
      <c r="O6" s="61">
        <v>3</v>
      </c>
      <c r="P6" s="61">
        <v>3</v>
      </c>
      <c r="Q6" s="62">
        <v>0</v>
      </c>
      <c r="R6" s="61">
        <v>3</v>
      </c>
      <c r="S6" s="64">
        <v>0</v>
      </c>
      <c r="T6" s="62">
        <v>3</v>
      </c>
      <c r="U6" s="62">
        <v>3</v>
      </c>
      <c r="V6" s="62">
        <v>3</v>
      </c>
      <c r="W6" s="62">
        <v>0</v>
      </c>
      <c r="X6" s="62">
        <v>0</v>
      </c>
      <c r="Y6" s="62">
        <v>0</v>
      </c>
      <c r="Z6" s="64">
        <v>0</v>
      </c>
      <c r="AA6" s="51">
        <f t="shared" si="0"/>
        <v>54</v>
      </c>
      <c r="AB6" s="25">
        <f t="shared" si="1"/>
        <v>72</v>
      </c>
    </row>
    <row r="7" spans="1:28" s="2" customFormat="1" x14ac:dyDescent="0.3">
      <c r="A7" s="3" t="s">
        <v>92</v>
      </c>
      <c r="B7" s="61">
        <v>3</v>
      </c>
      <c r="C7" s="61">
        <v>3</v>
      </c>
      <c r="D7" s="61">
        <v>3</v>
      </c>
      <c r="E7" s="62">
        <v>0</v>
      </c>
      <c r="F7" s="61">
        <v>3</v>
      </c>
      <c r="G7" s="62">
        <v>3</v>
      </c>
      <c r="H7" s="61">
        <v>3</v>
      </c>
      <c r="I7" s="61">
        <v>3</v>
      </c>
      <c r="J7" s="61">
        <v>3</v>
      </c>
      <c r="K7" s="61">
        <v>3</v>
      </c>
      <c r="L7" s="61">
        <v>3</v>
      </c>
      <c r="M7" s="61">
        <v>3</v>
      </c>
      <c r="N7" s="61">
        <v>3</v>
      </c>
      <c r="O7" s="61">
        <v>3</v>
      </c>
      <c r="P7" s="61">
        <v>3</v>
      </c>
      <c r="Q7" s="61">
        <v>3</v>
      </c>
      <c r="R7" s="61">
        <v>3</v>
      </c>
      <c r="S7" s="64">
        <v>0</v>
      </c>
      <c r="T7" s="62">
        <v>3</v>
      </c>
      <c r="U7" s="62">
        <v>3</v>
      </c>
      <c r="V7" s="62">
        <v>3</v>
      </c>
      <c r="W7" s="62">
        <v>3</v>
      </c>
      <c r="X7" s="62">
        <v>3</v>
      </c>
      <c r="Y7" s="62">
        <v>0</v>
      </c>
      <c r="Z7" s="64">
        <v>0</v>
      </c>
      <c r="AA7" s="51">
        <f t="shared" ref="AA7:AA8" si="2">SUM(B7:Z7)</f>
        <v>63</v>
      </c>
      <c r="AB7" s="25">
        <f t="shared" ref="AB7:AB8" si="3">(AA7/75)*100</f>
        <v>84</v>
      </c>
    </row>
    <row r="8" spans="1:28" s="2" customFormat="1" x14ac:dyDescent="0.3">
      <c r="A8" s="3" t="s">
        <v>141</v>
      </c>
      <c r="B8" s="61">
        <v>3</v>
      </c>
      <c r="C8" s="61">
        <v>3</v>
      </c>
      <c r="D8" s="61">
        <v>3</v>
      </c>
      <c r="E8" s="61">
        <v>3</v>
      </c>
      <c r="F8" s="61">
        <v>3</v>
      </c>
      <c r="G8" s="62">
        <v>3</v>
      </c>
      <c r="H8" s="61">
        <v>3</v>
      </c>
      <c r="I8" s="61">
        <v>3</v>
      </c>
      <c r="J8" s="61">
        <v>3</v>
      </c>
      <c r="K8" s="61">
        <v>3</v>
      </c>
      <c r="L8" s="61">
        <v>3</v>
      </c>
      <c r="M8" s="61">
        <v>3</v>
      </c>
      <c r="N8" s="61">
        <v>3</v>
      </c>
      <c r="O8" s="61">
        <v>3</v>
      </c>
      <c r="P8" s="61">
        <v>3</v>
      </c>
      <c r="Q8" s="61">
        <v>3</v>
      </c>
      <c r="R8" s="61">
        <v>3</v>
      </c>
      <c r="S8" s="64">
        <v>0</v>
      </c>
      <c r="T8" s="62">
        <v>3</v>
      </c>
      <c r="U8" s="62">
        <v>3</v>
      </c>
      <c r="V8" s="62">
        <v>3</v>
      </c>
      <c r="W8" s="62">
        <v>3</v>
      </c>
      <c r="X8" s="62">
        <v>3</v>
      </c>
      <c r="Y8" s="62">
        <v>0</v>
      </c>
      <c r="Z8" s="64">
        <v>0</v>
      </c>
      <c r="AA8" s="51">
        <f t="shared" si="2"/>
        <v>66</v>
      </c>
      <c r="AB8" s="25">
        <f t="shared" si="3"/>
        <v>88</v>
      </c>
    </row>
    <row r="9" spans="1:28" s="2" customFormat="1" x14ac:dyDescent="0.3">
      <c r="A9" s="3" t="s">
        <v>153</v>
      </c>
      <c r="B9" s="61">
        <v>3</v>
      </c>
      <c r="C9" s="61">
        <v>3</v>
      </c>
      <c r="D9" s="61">
        <v>3</v>
      </c>
      <c r="E9" s="62">
        <v>3</v>
      </c>
      <c r="F9" s="61">
        <v>3</v>
      </c>
      <c r="G9" s="62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1">
        <v>3</v>
      </c>
      <c r="P9" s="61">
        <v>3</v>
      </c>
      <c r="Q9" s="61">
        <v>3</v>
      </c>
      <c r="R9" s="61">
        <v>3</v>
      </c>
      <c r="S9" s="64">
        <v>0</v>
      </c>
      <c r="T9" s="62">
        <v>3</v>
      </c>
      <c r="U9" s="62">
        <v>3</v>
      </c>
      <c r="V9" s="62">
        <v>3</v>
      </c>
      <c r="W9" s="62">
        <v>3</v>
      </c>
      <c r="X9" s="62">
        <v>3</v>
      </c>
      <c r="Y9" s="62">
        <v>3</v>
      </c>
      <c r="Z9" s="64">
        <v>3</v>
      </c>
      <c r="AA9" s="51">
        <f t="shared" ref="AA9:AA14" si="4">SUM(B9:Z9)</f>
        <v>72</v>
      </c>
      <c r="AB9" s="25">
        <f t="shared" ref="AB9:AB14" si="5">(AA9/75)*100</f>
        <v>96</v>
      </c>
    </row>
    <row r="10" spans="1:28" s="2" customFormat="1" x14ac:dyDescent="0.3">
      <c r="A10" s="3" t="s">
        <v>159</v>
      </c>
      <c r="B10" s="61">
        <v>3</v>
      </c>
      <c r="C10" s="61">
        <v>3</v>
      </c>
      <c r="D10" s="61">
        <v>3</v>
      </c>
      <c r="E10" s="61">
        <v>3</v>
      </c>
      <c r="F10" s="61">
        <v>3</v>
      </c>
      <c r="G10" s="62">
        <v>0</v>
      </c>
      <c r="H10" s="62">
        <v>0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1">
        <v>3</v>
      </c>
      <c r="P10" s="61">
        <v>3</v>
      </c>
      <c r="Q10" s="61">
        <v>3</v>
      </c>
      <c r="R10" s="61">
        <v>3</v>
      </c>
      <c r="S10" s="64">
        <v>0</v>
      </c>
      <c r="T10" s="62">
        <v>3</v>
      </c>
      <c r="U10" s="62">
        <v>3</v>
      </c>
      <c r="V10" s="62">
        <v>3</v>
      </c>
      <c r="W10" s="62">
        <v>3</v>
      </c>
      <c r="X10" s="62">
        <v>3</v>
      </c>
      <c r="Y10" s="62">
        <v>0</v>
      </c>
      <c r="Z10" s="64">
        <v>0</v>
      </c>
      <c r="AA10" s="51">
        <f t="shared" si="4"/>
        <v>60</v>
      </c>
      <c r="AB10" s="25">
        <f t="shared" si="5"/>
        <v>80</v>
      </c>
    </row>
    <row r="11" spans="1:28" s="2" customFormat="1" x14ac:dyDescent="0.3">
      <c r="A11" s="3" t="s">
        <v>166</v>
      </c>
      <c r="B11" s="61">
        <v>3</v>
      </c>
      <c r="C11" s="61">
        <v>3</v>
      </c>
      <c r="D11" s="62">
        <v>3</v>
      </c>
      <c r="E11" s="61">
        <v>3</v>
      </c>
      <c r="F11" s="61">
        <v>3</v>
      </c>
      <c r="G11" s="62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3</v>
      </c>
      <c r="Q11" s="62">
        <v>3</v>
      </c>
      <c r="R11" s="61">
        <v>3</v>
      </c>
      <c r="S11" s="64">
        <v>0</v>
      </c>
      <c r="T11" s="62">
        <v>0</v>
      </c>
      <c r="U11" s="62">
        <v>0</v>
      </c>
      <c r="V11" s="62">
        <v>0</v>
      </c>
      <c r="W11" s="62">
        <v>3</v>
      </c>
      <c r="X11" s="62">
        <v>3</v>
      </c>
      <c r="Y11" s="62">
        <v>0</v>
      </c>
      <c r="Z11" s="64">
        <v>0</v>
      </c>
      <c r="AA11" s="51">
        <f t="shared" si="4"/>
        <v>57</v>
      </c>
      <c r="AB11" s="25">
        <f t="shared" si="5"/>
        <v>76</v>
      </c>
    </row>
    <row r="12" spans="1:28" s="2" customFormat="1" x14ac:dyDescent="0.3">
      <c r="A12" s="3" t="s">
        <v>189</v>
      </c>
      <c r="B12" s="61">
        <v>3</v>
      </c>
      <c r="C12" s="61">
        <v>3</v>
      </c>
      <c r="D12" s="62">
        <v>3</v>
      </c>
      <c r="E12" s="61">
        <v>3</v>
      </c>
      <c r="F12" s="61">
        <v>3</v>
      </c>
      <c r="G12" s="62">
        <v>3</v>
      </c>
      <c r="H12" s="61">
        <v>3</v>
      </c>
      <c r="I12" s="61">
        <v>3</v>
      </c>
      <c r="J12" s="61">
        <v>3</v>
      </c>
      <c r="K12" s="61">
        <v>3</v>
      </c>
      <c r="L12" s="61">
        <v>3</v>
      </c>
      <c r="M12" s="61">
        <v>3</v>
      </c>
      <c r="N12" s="61">
        <v>3</v>
      </c>
      <c r="O12" s="61">
        <v>3</v>
      </c>
      <c r="P12" s="61">
        <v>3</v>
      </c>
      <c r="Q12" s="61">
        <v>3</v>
      </c>
      <c r="R12" s="61">
        <v>3</v>
      </c>
      <c r="S12" s="64">
        <v>0</v>
      </c>
      <c r="T12" s="62">
        <v>3</v>
      </c>
      <c r="U12" s="62">
        <v>3</v>
      </c>
      <c r="V12" s="62">
        <v>3</v>
      </c>
      <c r="W12" s="62">
        <v>3</v>
      </c>
      <c r="X12" s="62">
        <v>3</v>
      </c>
      <c r="Y12" s="62">
        <v>0</v>
      </c>
      <c r="Z12" s="64">
        <v>0</v>
      </c>
      <c r="AA12" s="51">
        <f t="shared" si="4"/>
        <v>66</v>
      </c>
      <c r="AB12" s="25">
        <f t="shared" si="5"/>
        <v>88</v>
      </c>
    </row>
    <row r="13" spans="1:28" s="2" customFormat="1" x14ac:dyDescent="0.3">
      <c r="A13" s="77" t="s">
        <v>202</v>
      </c>
      <c r="B13" s="61">
        <v>3</v>
      </c>
      <c r="C13" s="61">
        <v>3</v>
      </c>
      <c r="D13" s="62">
        <v>0</v>
      </c>
      <c r="E13" s="61">
        <v>3</v>
      </c>
      <c r="F13" s="61">
        <v>3</v>
      </c>
      <c r="G13" s="62">
        <v>0</v>
      </c>
      <c r="H13" s="61">
        <v>3</v>
      </c>
      <c r="I13" s="61">
        <v>3</v>
      </c>
      <c r="J13" s="61">
        <v>3</v>
      </c>
      <c r="K13" s="61">
        <v>3</v>
      </c>
      <c r="L13" s="61">
        <v>3</v>
      </c>
      <c r="M13" s="61">
        <v>3</v>
      </c>
      <c r="N13" s="61">
        <v>3</v>
      </c>
      <c r="O13" s="61">
        <v>3</v>
      </c>
      <c r="P13" s="61">
        <v>3</v>
      </c>
      <c r="Q13" s="61">
        <v>3</v>
      </c>
      <c r="R13" s="61">
        <v>3</v>
      </c>
      <c r="S13" s="64">
        <v>0</v>
      </c>
      <c r="T13" s="62">
        <v>3</v>
      </c>
      <c r="U13" s="62">
        <v>3</v>
      </c>
      <c r="V13" s="62">
        <v>3</v>
      </c>
      <c r="W13" s="62">
        <v>3</v>
      </c>
      <c r="X13" s="62">
        <v>3</v>
      </c>
      <c r="Y13" s="62">
        <v>0</v>
      </c>
      <c r="Z13" s="64">
        <v>0</v>
      </c>
      <c r="AA13" s="79">
        <f t="shared" si="4"/>
        <v>60</v>
      </c>
      <c r="AB13" s="80">
        <f t="shared" si="5"/>
        <v>80</v>
      </c>
    </row>
    <row r="14" spans="1:28" s="2" customFormat="1" x14ac:dyDescent="0.3">
      <c r="A14" s="3" t="s">
        <v>214</v>
      </c>
      <c r="B14" s="61">
        <v>3</v>
      </c>
      <c r="C14" s="61">
        <v>3</v>
      </c>
      <c r="D14" s="62">
        <v>3</v>
      </c>
      <c r="E14" s="62">
        <v>3</v>
      </c>
      <c r="F14" s="61">
        <v>3</v>
      </c>
      <c r="G14" s="62">
        <v>3</v>
      </c>
      <c r="H14" s="61">
        <v>3</v>
      </c>
      <c r="I14" s="61">
        <v>3</v>
      </c>
      <c r="J14" s="61">
        <v>3</v>
      </c>
      <c r="K14" s="61">
        <v>3</v>
      </c>
      <c r="L14" s="61">
        <v>3</v>
      </c>
      <c r="M14" s="61">
        <v>3</v>
      </c>
      <c r="N14" s="61">
        <v>3</v>
      </c>
      <c r="O14" s="61">
        <v>3</v>
      </c>
      <c r="P14" s="61">
        <v>3</v>
      </c>
      <c r="Q14" s="61">
        <v>3</v>
      </c>
      <c r="R14" s="61">
        <v>3</v>
      </c>
      <c r="S14" s="64">
        <v>0</v>
      </c>
      <c r="T14" s="62">
        <v>3</v>
      </c>
      <c r="U14" s="62">
        <v>3</v>
      </c>
      <c r="V14" s="62">
        <v>3</v>
      </c>
      <c r="W14" s="62">
        <v>3</v>
      </c>
      <c r="X14" s="62">
        <v>3</v>
      </c>
      <c r="Y14" s="62">
        <v>0</v>
      </c>
      <c r="Z14" s="64">
        <v>0</v>
      </c>
      <c r="AA14" s="51">
        <f t="shared" si="4"/>
        <v>66</v>
      </c>
      <c r="AB14" s="25">
        <f t="shared" si="5"/>
        <v>88</v>
      </c>
    </row>
    <row r="15" spans="1:28" s="2" customFormat="1" x14ac:dyDescent="0.3">
      <c r="A15" s="3" t="s">
        <v>236</v>
      </c>
      <c r="B15" s="61">
        <v>3</v>
      </c>
      <c r="C15" s="61">
        <v>3</v>
      </c>
      <c r="D15" s="61">
        <v>3</v>
      </c>
      <c r="E15" s="62">
        <v>0</v>
      </c>
      <c r="F15" s="61">
        <v>3</v>
      </c>
      <c r="G15" s="62">
        <v>3</v>
      </c>
      <c r="H15" s="61">
        <v>3</v>
      </c>
      <c r="I15" s="61">
        <v>3</v>
      </c>
      <c r="J15" s="61">
        <v>3</v>
      </c>
      <c r="K15" s="61">
        <v>3</v>
      </c>
      <c r="L15" s="61">
        <v>3</v>
      </c>
      <c r="M15" s="61">
        <v>3</v>
      </c>
      <c r="N15" s="61">
        <v>3</v>
      </c>
      <c r="O15" s="61">
        <v>3</v>
      </c>
      <c r="P15" s="61">
        <v>3</v>
      </c>
      <c r="Q15" s="61">
        <v>3</v>
      </c>
      <c r="R15" s="61">
        <v>3</v>
      </c>
      <c r="S15" s="64">
        <v>0</v>
      </c>
      <c r="T15" s="62">
        <v>3</v>
      </c>
      <c r="U15" s="62">
        <v>3</v>
      </c>
      <c r="V15" s="62">
        <v>3</v>
      </c>
      <c r="W15" s="62">
        <v>0</v>
      </c>
      <c r="X15" s="62">
        <v>3</v>
      </c>
      <c r="Y15" s="62">
        <v>0</v>
      </c>
      <c r="Z15" s="64">
        <v>0</v>
      </c>
      <c r="AA15" s="51">
        <f t="shared" ref="AA15:AA16" si="6">SUM(B15:Z15)</f>
        <v>60</v>
      </c>
      <c r="AB15" s="25">
        <f t="shared" ref="AB15:AB16" si="7">(AA15/75)*100</f>
        <v>80</v>
      </c>
    </row>
    <row r="16" spans="1:28" s="2" customFormat="1" x14ac:dyDescent="0.3">
      <c r="A16" s="3" t="s">
        <v>271</v>
      </c>
      <c r="B16" s="62">
        <v>3</v>
      </c>
      <c r="C16" s="61">
        <v>3</v>
      </c>
      <c r="D16" s="61">
        <v>3</v>
      </c>
      <c r="E16" s="62">
        <v>3</v>
      </c>
      <c r="F16" s="61">
        <v>3</v>
      </c>
      <c r="G16" s="62">
        <v>0</v>
      </c>
      <c r="H16" s="62">
        <v>0</v>
      </c>
      <c r="I16" s="61">
        <v>3</v>
      </c>
      <c r="J16" s="61">
        <v>3</v>
      </c>
      <c r="K16" s="61">
        <v>3</v>
      </c>
      <c r="L16" s="61">
        <v>3</v>
      </c>
      <c r="M16" s="61">
        <v>3</v>
      </c>
      <c r="N16" s="61">
        <v>3</v>
      </c>
      <c r="O16" s="61">
        <v>3</v>
      </c>
      <c r="P16" s="61">
        <v>3</v>
      </c>
      <c r="Q16" s="61">
        <v>3</v>
      </c>
      <c r="R16" s="61">
        <v>3</v>
      </c>
      <c r="S16" s="64">
        <v>0</v>
      </c>
      <c r="T16" s="62">
        <v>3</v>
      </c>
      <c r="U16" s="62">
        <v>3</v>
      </c>
      <c r="V16" s="62">
        <v>3</v>
      </c>
      <c r="W16" s="62">
        <v>3</v>
      </c>
      <c r="X16" s="62">
        <v>3</v>
      </c>
      <c r="Y16" s="62">
        <v>0</v>
      </c>
      <c r="Z16" s="64">
        <v>0</v>
      </c>
      <c r="AA16" s="51">
        <f t="shared" si="6"/>
        <v>60</v>
      </c>
      <c r="AB16" s="25">
        <f t="shared" si="7"/>
        <v>80</v>
      </c>
    </row>
    <row r="17" spans="1:28" s="2" customFormat="1" x14ac:dyDescent="0.3">
      <c r="A17" s="3" t="s">
        <v>299</v>
      </c>
      <c r="B17" s="61">
        <v>3</v>
      </c>
      <c r="C17" s="61">
        <v>3</v>
      </c>
      <c r="D17" s="61">
        <v>3</v>
      </c>
      <c r="E17" s="61">
        <v>3</v>
      </c>
      <c r="F17" s="61">
        <v>3</v>
      </c>
      <c r="G17" s="62">
        <v>0</v>
      </c>
      <c r="H17" s="61">
        <v>3</v>
      </c>
      <c r="I17" s="61">
        <v>3</v>
      </c>
      <c r="J17" s="61">
        <v>3</v>
      </c>
      <c r="K17" s="61">
        <v>3</v>
      </c>
      <c r="L17" s="61">
        <v>3</v>
      </c>
      <c r="M17" s="61">
        <v>3</v>
      </c>
      <c r="N17" s="61">
        <v>3</v>
      </c>
      <c r="O17" s="61">
        <v>3</v>
      </c>
      <c r="P17" s="61">
        <v>3</v>
      </c>
      <c r="Q17" s="61">
        <v>3</v>
      </c>
      <c r="R17" s="61">
        <v>3</v>
      </c>
      <c r="S17" s="64">
        <v>0</v>
      </c>
      <c r="T17" s="62">
        <v>3</v>
      </c>
      <c r="U17" s="62">
        <v>3</v>
      </c>
      <c r="V17" s="62">
        <v>3</v>
      </c>
      <c r="W17" s="62">
        <v>0</v>
      </c>
      <c r="X17" s="62">
        <v>3</v>
      </c>
      <c r="Y17" s="62">
        <v>0</v>
      </c>
      <c r="Z17" s="64">
        <v>0</v>
      </c>
      <c r="AA17" s="51">
        <f t="shared" ref="AA17" si="8">SUM(B17:Z17)</f>
        <v>60</v>
      </c>
      <c r="AB17" s="25">
        <f t="shared" ref="AB17" si="9">(AA17/75)*100</f>
        <v>80</v>
      </c>
    </row>
  </sheetData>
  <mergeCells count="1">
    <mergeCell ref="A1:A2"/>
  </mergeCells>
  <conditionalFormatting sqref="B3:Z17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Bygga och bo"/>
  </hyperlink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V17"/>
  <sheetViews>
    <sheetView zoomScale="90" zoomScaleNormal="90" workbookViewId="0">
      <pane xSplit="1" ySplit="2" topLeftCell="Q3" activePane="bottomRight" state="frozen"/>
      <selection pane="topRight" activeCell="B1" sqref="B1"/>
      <selection pane="bottomLeft" activeCell="A2" sqref="A2"/>
      <selection pane="bottomRight" activeCell="U13" sqref="U13:V13"/>
    </sheetView>
  </sheetViews>
  <sheetFormatPr defaultColWidth="8.88671875" defaultRowHeight="14.4" x14ac:dyDescent="0.3"/>
  <cols>
    <col min="1" max="1" width="15.6640625" customWidth="1"/>
    <col min="2" max="20" width="13.6640625" customWidth="1"/>
    <col min="21" max="22" width="10.6640625" customWidth="1"/>
  </cols>
  <sheetData>
    <row r="1" spans="1:22" ht="16.2" thickBot="1" x14ac:dyDescent="0.35">
      <c r="A1" s="67" t="s">
        <v>527</v>
      </c>
      <c r="B1" s="55" t="s">
        <v>386</v>
      </c>
      <c r="C1" s="43"/>
      <c r="D1" s="43"/>
      <c r="E1" s="43"/>
      <c r="F1" s="43"/>
      <c r="G1" s="43"/>
      <c r="H1" s="43"/>
      <c r="I1" s="43"/>
      <c r="J1" s="56" t="s">
        <v>394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57"/>
      <c r="V1" s="45"/>
    </row>
    <row r="2" spans="1:22" ht="132.6" x14ac:dyDescent="0.3">
      <c r="A2" s="68"/>
      <c r="B2" s="4" t="s">
        <v>549</v>
      </c>
      <c r="C2" s="4" t="s">
        <v>387</v>
      </c>
      <c r="D2" s="4" t="s">
        <v>388</v>
      </c>
      <c r="E2" s="4" t="s">
        <v>389</v>
      </c>
      <c r="F2" s="4" t="s">
        <v>390</v>
      </c>
      <c r="G2" s="4" t="s">
        <v>391</v>
      </c>
      <c r="H2" s="4" t="s">
        <v>392</v>
      </c>
      <c r="I2" s="4" t="s">
        <v>393</v>
      </c>
      <c r="J2" s="4" t="s">
        <v>550</v>
      </c>
      <c r="K2" s="4" t="s">
        <v>395</v>
      </c>
      <c r="L2" s="4" t="s">
        <v>396</v>
      </c>
      <c r="M2" s="4" t="s">
        <v>397</v>
      </c>
      <c r="N2" s="4" t="s">
        <v>398</v>
      </c>
      <c r="O2" s="4" t="s">
        <v>399</v>
      </c>
      <c r="P2" s="4" t="s">
        <v>468</v>
      </c>
      <c r="Q2" s="5" t="s">
        <v>325</v>
      </c>
      <c r="R2" s="35" t="s">
        <v>469</v>
      </c>
      <c r="S2" s="35" t="s">
        <v>470</v>
      </c>
      <c r="T2" s="36" t="s">
        <v>471</v>
      </c>
      <c r="U2" s="48" t="s">
        <v>508</v>
      </c>
      <c r="V2" s="49" t="s">
        <v>501</v>
      </c>
    </row>
    <row r="3" spans="1:22" x14ac:dyDescent="0.3">
      <c r="A3" s="3" t="s">
        <v>33</v>
      </c>
      <c r="B3" s="61">
        <v>3</v>
      </c>
      <c r="C3" s="61">
        <v>3</v>
      </c>
      <c r="D3" s="61">
        <v>3</v>
      </c>
      <c r="E3" s="61">
        <v>3</v>
      </c>
      <c r="F3" s="62">
        <v>0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1">
        <v>3</v>
      </c>
      <c r="P3" s="61">
        <v>3</v>
      </c>
      <c r="Q3" s="61">
        <v>3</v>
      </c>
      <c r="R3" s="62">
        <v>3</v>
      </c>
      <c r="S3" s="62">
        <v>3</v>
      </c>
      <c r="T3" s="64">
        <v>3</v>
      </c>
      <c r="U3" s="51">
        <f t="shared" ref="U3:U6" si="0">SUM(J3:T3,B3:I3)</f>
        <v>54</v>
      </c>
      <c r="V3" s="25">
        <f t="shared" ref="V3:V6" si="1">(U3/57)*100</f>
        <v>94.73684210526315</v>
      </c>
    </row>
    <row r="4" spans="1:22" x14ac:dyDescent="0.3">
      <c r="A4" s="3" t="s">
        <v>42</v>
      </c>
      <c r="B4" s="61">
        <v>3</v>
      </c>
      <c r="C4" s="62">
        <v>3</v>
      </c>
      <c r="D4" s="61">
        <v>3</v>
      </c>
      <c r="E4" s="62">
        <v>0</v>
      </c>
      <c r="F4" s="62">
        <v>0</v>
      </c>
      <c r="G4" s="61">
        <v>3</v>
      </c>
      <c r="H4" s="61">
        <v>3</v>
      </c>
      <c r="I4" s="62">
        <v>3</v>
      </c>
      <c r="J4" s="61">
        <v>3</v>
      </c>
      <c r="K4" s="61">
        <v>3</v>
      </c>
      <c r="L4" s="61">
        <v>3</v>
      </c>
      <c r="M4" s="62">
        <v>0</v>
      </c>
      <c r="N4" s="61">
        <v>3</v>
      </c>
      <c r="O4" s="62">
        <v>0</v>
      </c>
      <c r="P4" s="61">
        <v>3</v>
      </c>
      <c r="Q4" s="61">
        <v>3</v>
      </c>
      <c r="R4" s="62">
        <v>3</v>
      </c>
      <c r="S4" s="62">
        <v>3</v>
      </c>
      <c r="T4" s="64">
        <v>3</v>
      </c>
      <c r="U4" s="51">
        <f t="shared" si="0"/>
        <v>45</v>
      </c>
      <c r="V4" s="25">
        <f t="shared" si="1"/>
        <v>78.94736842105263</v>
      </c>
    </row>
    <row r="5" spans="1:22" x14ac:dyDescent="0.3">
      <c r="A5" s="3" t="s">
        <v>65</v>
      </c>
      <c r="B5" s="61">
        <v>3</v>
      </c>
      <c r="C5" s="61">
        <v>3</v>
      </c>
      <c r="D5" s="61">
        <v>3</v>
      </c>
      <c r="E5" s="61">
        <v>3</v>
      </c>
      <c r="F5" s="61">
        <v>3</v>
      </c>
      <c r="G5" s="61">
        <v>3</v>
      </c>
      <c r="H5" s="61">
        <v>3</v>
      </c>
      <c r="I5" s="61">
        <v>3</v>
      </c>
      <c r="J5" s="61">
        <v>3</v>
      </c>
      <c r="K5" s="61">
        <v>3</v>
      </c>
      <c r="L5" s="61">
        <v>3</v>
      </c>
      <c r="M5" s="62">
        <v>3</v>
      </c>
      <c r="N5" s="62">
        <v>3</v>
      </c>
      <c r="O5" s="62">
        <v>3</v>
      </c>
      <c r="P5" s="62">
        <v>3</v>
      </c>
      <c r="Q5" s="61">
        <v>3</v>
      </c>
      <c r="R5" s="62">
        <v>3</v>
      </c>
      <c r="S5" s="62">
        <v>3</v>
      </c>
      <c r="T5" s="64">
        <v>3</v>
      </c>
      <c r="U5" s="51">
        <f t="shared" si="0"/>
        <v>57</v>
      </c>
      <c r="V5" s="25">
        <f t="shared" si="1"/>
        <v>100</v>
      </c>
    </row>
    <row r="6" spans="1:22" x14ac:dyDescent="0.3">
      <c r="A6" s="3" t="s">
        <v>71</v>
      </c>
      <c r="B6" s="62">
        <v>3</v>
      </c>
      <c r="C6" s="61">
        <v>3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3</v>
      </c>
      <c r="K6" s="61">
        <v>3</v>
      </c>
      <c r="L6" s="61">
        <v>3</v>
      </c>
      <c r="M6" s="62">
        <v>0</v>
      </c>
      <c r="N6" s="62">
        <v>0</v>
      </c>
      <c r="O6" s="61">
        <v>3</v>
      </c>
      <c r="P6" s="61">
        <v>3</v>
      </c>
      <c r="Q6" s="62">
        <v>3</v>
      </c>
      <c r="R6" s="62">
        <v>3</v>
      </c>
      <c r="S6" s="62">
        <v>3</v>
      </c>
      <c r="T6" s="64">
        <v>3</v>
      </c>
      <c r="U6" s="51">
        <f t="shared" si="0"/>
        <v>33</v>
      </c>
      <c r="V6" s="25">
        <f t="shared" si="1"/>
        <v>57.894736842105267</v>
      </c>
    </row>
    <row r="7" spans="1:22" x14ac:dyDescent="0.3">
      <c r="A7" s="3" t="s">
        <v>92</v>
      </c>
      <c r="B7" s="61">
        <v>3</v>
      </c>
      <c r="C7" s="61">
        <v>3</v>
      </c>
      <c r="D7" s="61">
        <v>3</v>
      </c>
      <c r="E7" s="61">
        <v>3</v>
      </c>
      <c r="F7" s="62">
        <v>0</v>
      </c>
      <c r="G7" s="61">
        <v>3</v>
      </c>
      <c r="H7" s="62">
        <v>0</v>
      </c>
      <c r="I7" s="61">
        <v>3</v>
      </c>
      <c r="J7" s="61">
        <v>3</v>
      </c>
      <c r="K7" s="61">
        <v>3</v>
      </c>
      <c r="L7" s="61">
        <v>3</v>
      </c>
      <c r="M7" s="62">
        <v>0</v>
      </c>
      <c r="N7" s="62">
        <v>0</v>
      </c>
      <c r="O7" s="62">
        <v>3</v>
      </c>
      <c r="P7" s="61">
        <v>3</v>
      </c>
      <c r="Q7" s="61">
        <v>3</v>
      </c>
      <c r="R7" s="62">
        <v>3</v>
      </c>
      <c r="S7" s="62">
        <v>3</v>
      </c>
      <c r="T7" s="64">
        <v>3</v>
      </c>
      <c r="U7" s="51">
        <f t="shared" ref="U7:U8" si="2">SUM(J7:T7,B7:I7)</f>
        <v>45</v>
      </c>
      <c r="V7" s="25">
        <f t="shared" ref="V7:V8" si="3">(U7/57)*100</f>
        <v>78.94736842105263</v>
      </c>
    </row>
    <row r="8" spans="1:22" x14ac:dyDescent="0.3">
      <c r="A8" s="3" t="s">
        <v>141</v>
      </c>
      <c r="B8" s="61">
        <v>3</v>
      </c>
      <c r="C8" s="62">
        <v>3</v>
      </c>
      <c r="D8" s="62">
        <v>3</v>
      </c>
      <c r="E8" s="62">
        <v>0</v>
      </c>
      <c r="F8" s="62">
        <v>3</v>
      </c>
      <c r="G8" s="61">
        <v>3</v>
      </c>
      <c r="H8" s="62">
        <v>3</v>
      </c>
      <c r="I8" s="61">
        <v>3</v>
      </c>
      <c r="J8" s="61">
        <v>3</v>
      </c>
      <c r="K8" s="61">
        <v>3</v>
      </c>
      <c r="L8" s="61">
        <v>3</v>
      </c>
      <c r="M8" s="62">
        <v>3</v>
      </c>
      <c r="N8" s="61">
        <v>3</v>
      </c>
      <c r="O8" s="61">
        <v>3</v>
      </c>
      <c r="P8" s="61">
        <v>3</v>
      </c>
      <c r="Q8" s="61">
        <v>3</v>
      </c>
      <c r="R8" s="62">
        <v>3</v>
      </c>
      <c r="S8" s="62">
        <v>3</v>
      </c>
      <c r="T8" s="64">
        <v>3</v>
      </c>
      <c r="U8" s="51">
        <f t="shared" si="2"/>
        <v>54</v>
      </c>
      <c r="V8" s="25">
        <f t="shared" si="3"/>
        <v>94.73684210526315</v>
      </c>
    </row>
    <row r="9" spans="1:22" x14ac:dyDescent="0.3">
      <c r="A9" s="3" t="s">
        <v>153</v>
      </c>
      <c r="B9" s="61">
        <v>3</v>
      </c>
      <c r="C9" s="61">
        <v>3</v>
      </c>
      <c r="D9" s="61">
        <v>3</v>
      </c>
      <c r="E9" s="61">
        <v>3</v>
      </c>
      <c r="F9" s="62">
        <v>0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1">
        <v>3</v>
      </c>
      <c r="P9" s="61">
        <v>3</v>
      </c>
      <c r="Q9" s="61">
        <v>3</v>
      </c>
      <c r="R9" s="62">
        <v>3</v>
      </c>
      <c r="S9" s="62">
        <v>3</v>
      </c>
      <c r="T9" s="64">
        <v>3</v>
      </c>
      <c r="U9" s="51">
        <f t="shared" ref="U9:U14" si="4">SUM(J9:T9,B9:I9)</f>
        <v>54</v>
      </c>
      <c r="V9" s="25">
        <f t="shared" ref="V9:V14" si="5">(U9/57)*100</f>
        <v>94.73684210526315</v>
      </c>
    </row>
    <row r="10" spans="1:22" x14ac:dyDescent="0.3">
      <c r="A10" s="3" t="s">
        <v>159</v>
      </c>
      <c r="B10" s="61">
        <v>3</v>
      </c>
      <c r="C10" s="62">
        <v>3</v>
      </c>
      <c r="D10" s="62">
        <v>3</v>
      </c>
      <c r="E10" s="62">
        <v>3</v>
      </c>
      <c r="F10" s="62">
        <v>0</v>
      </c>
      <c r="G10" s="61">
        <v>3</v>
      </c>
      <c r="H10" s="62">
        <v>0</v>
      </c>
      <c r="I10" s="61">
        <v>3</v>
      </c>
      <c r="J10" s="61">
        <v>3</v>
      </c>
      <c r="K10" s="61">
        <v>3</v>
      </c>
      <c r="L10" s="61">
        <v>3</v>
      </c>
      <c r="M10" s="62">
        <v>0</v>
      </c>
      <c r="N10" s="62">
        <v>3</v>
      </c>
      <c r="O10" s="61">
        <v>3</v>
      </c>
      <c r="P10" s="61">
        <v>3</v>
      </c>
      <c r="Q10" s="61">
        <v>3</v>
      </c>
      <c r="R10" s="62">
        <v>3</v>
      </c>
      <c r="S10" s="62">
        <v>3</v>
      </c>
      <c r="T10" s="64">
        <v>3</v>
      </c>
      <c r="U10" s="51">
        <f t="shared" si="4"/>
        <v>48</v>
      </c>
      <c r="V10" s="25">
        <f t="shared" si="5"/>
        <v>84.210526315789465</v>
      </c>
    </row>
    <row r="11" spans="1:22" x14ac:dyDescent="0.3">
      <c r="A11" s="3" t="s">
        <v>166</v>
      </c>
      <c r="B11" s="61">
        <v>3</v>
      </c>
      <c r="C11" s="62">
        <v>3</v>
      </c>
      <c r="D11" s="62">
        <v>3</v>
      </c>
      <c r="E11" s="62">
        <v>0</v>
      </c>
      <c r="F11" s="62">
        <v>0</v>
      </c>
      <c r="G11" s="61">
        <v>3</v>
      </c>
      <c r="H11" s="62">
        <v>3</v>
      </c>
      <c r="I11" s="61">
        <v>3</v>
      </c>
      <c r="J11" s="61">
        <v>3</v>
      </c>
      <c r="K11" s="61">
        <v>3</v>
      </c>
      <c r="L11" s="61">
        <v>3</v>
      </c>
      <c r="M11" s="62">
        <v>0</v>
      </c>
      <c r="N11" s="62">
        <v>3</v>
      </c>
      <c r="O11" s="61">
        <v>3</v>
      </c>
      <c r="P11" s="62">
        <v>0</v>
      </c>
      <c r="Q11" s="61">
        <v>3</v>
      </c>
      <c r="R11" s="62">
        <v>3</v>
      </c>
      <c r="S11" s="62">
        <v>3</v>
      </c>
      <c r="T11" s="64">
        <v>3</v>
      </c>
      <c r="U11" s="51">
        <f t="shared" si="4"/>
        <v>45</v>
      </c>
      <c r="V11" s="25">
        <f t="shared" si="5"/>
        <v>78.94736842105263</v>
      </c>
    </row>
    <row r="12" spans="1:22" x14ac:dyDescent="0.3">
      <c r="A12" s="3" t="s">
        <v>189</v>
      </c>
      <c r="B12" s="61">
        <v>3</v>
      </c>
      <c r="C12" s="61">
        <v>3</v>
      </c>
      <c r="D12" s="61">
        <v>3</v>
      </c>
      <c r="E12" s="61">
        <v>3</v>
      </c>
      <c r="F12" s="62">
        <v>3</v>
      </c>
      <c r="G12" s="61">
        <v>3</v>
      </c>
      <c r="H12" s="61">
        <v>3</v>
      </c>
      <c r="I12" s="61">
        <v>3</v>
      </c>
      <c r="J12" s="61">
        <v>3</v>
      </c>
      <c r="K12" s="61">
        <v>3</v>
      </c>
      <c r="L12" s="61">
        <v>3</v>
      </c>
      <c r="M12" s="62">
        <v>0</v>
      </c>
      <c r="N12" s="61">
        <v>3</v>
      </c>
      <c r="O12" s="61">
        <v>3</v>
      </c>
      <c r="P12" s="61">
        <v>3</v>
      </c>
      <c r="Q12" s="61">
        <v>3</v>
      </c>
      <c r="R12" s="62">
        <v>3</v>
      </c>
      <c r="S12" s="62">
        <v>3</v>
      </c>
      <c r="T12" s="64">
        <v>3</v>
      </c>
      <c r="U12" s="51">
        <f t="shared" si="4"/>
        <v>54</v>
      </c>
      <c r="V12" s="25">
        <f t="shared" si="5"/>
        <v>94.73684210526315</v>
      </c>
    </row>
    <row r="13" spans="1:22" x14ac:dyDescent="0.3">
      <c r="A13" s="77" t="s">
        <v>202</v>
      </c>
      <c r="B13" s="62">
        <v>3</v>
      </c>
      <c r="C13" s="62">
        <v>3</v>
      </c>
      <c r="D13" s="61">
        <v>3</v>
      </c>
      <c r="E13" s="62">
        <v>0</v>
      </c>
      <c r="F13" s="62">
        <v>0</v>
      </c>
      <c r="G13" s="61">
        <v>3</v>
      </c>
      <c r="H13" s="62">
        <v>0</v>
      </c>
      <c r="I13" s="61">
        <v>3</v>
      </c>
      <c r="J13" s="61">
        <v>3</v>
      </c>
      <c r="K13" s="61">
        <v>3</v>
      </c>
      <c r="L13" s="61">
        <v>3</v>
      </c>
      <c r="M13" s="62">
        <v>0</v>
      </c>
      <c r="N13" s="62">
        <v>3</v>
      </c>
      <c r="O13" s="61">
        <v>3</v>
      </c>
      <c r="P13" s="61">
        <v>3</v>
      </c>
      <c r="Q13" s="61">
        <v>3</v>
      </c>
      <c r="R13" s="62">
        <v>3</v>
      </c>
      <c r="S13" s="62">
        <v>3</v>
      </c>
      <c r="T13" s="64">
        <v>3</v>
      </c>
      <c r="U13" s="79">
        <f t="shared" si="4"/>
        <v>45</v>
      </c>
      <c r="V13" s="80">
        <f t="shared" si="5"/>
        <v>78.94736842105263</v>
      </c>
    </row>
    <row r="14" spans="1:22" x14ac:dyDescent="0.3">
      <c r="A14" s="3" t="s">
        <v>214</v>
      </c>
      <c r="B14" s="61">
        <v>3</v>
      </c>
      <c r="C14" s="61">
        <v>3</v>
      </c>
      <c r="D14" s="61">
        <v>3</v>
      </c>
      <c r="E14" s="62">
        <v>0</v>
      </c>
      <c r="F14" s="62">
        <v>0</v>
      </c>
      <c r="G14" s="61">
        <v>3</v>
      </c>
      <c r="H14" s="62">
        <v>3</v>
      </c>
      <c r="I14" s="61">
        <v>3</v>
      </c>
      <c r="J14" s="61">
        <v>3</v>
      </c>
      <c r="K14" s="61">
        <v>3</v>
      </c>
      <c r="L14" s="61">
        <v>3</v>
      </c>
      <c r="M14" s="62">
        <v>0</v>
      </c>
      <c r="N14" s="62">
        <v>3</v>
      </c>
      <c r="O14" s="61">
        <v>3</v>
      </c>
      <c r="P14" s="61">
        <v>3</v>
      </c>
      <c r="Q14" s="61">
        <v>3</v>
      </c>
      <c r="R14" s="62">
        <v>3</v>
      </c>
      <c r="S14" s="62">
        <v>0</v>
      </c>
      <c r="T14" s="64">
        <v>3</v>
      </c>
      <c r="U14" s="51">
        <f t="shared" si="4"/>
        <v>45</v>
      </c>
      <c r="V14" s="25">
        <f t="shared" si="5"/>
        <v>78.94736842105263</v>
      </c>
    </row>
    <row r="15" spans="1:22" x14ac:dyDescent="0.3">
      <c r="A15" s="3" t="s">
        <v>236</v>
      </c>
      <c r="B15" s="61">
        <v>3</v>
      </c>
      <c r="C15" s="62">
        <v>3</v>
      </c>
      <c r="D15" s="61">
        <v>3</v>
      </c>
      <c r="E15" s="62">
        <v>3</v>
      </c>
      <c r="F15" s="62">
        <v>0</v>
      </c>
      <c r="G15" s="62">
        <v>0</v>
      </c>
      <c r="H15" s="62">
        <v>0</v>
      </c>
      <c r="I15" s="61">
        <v>3</v>
      </c>
      <c r="J15" s="61">
        <v>3</v>
      </c>
      <c r="K15" s="61">
        <v>3</v>
      </c>
      <c r="L15" s="61">
        <v>3</v>
      </c>
      <c r="M15" s="62">
        <v>0</v>
      </c>
      <c r="N15" s="61">
        <v>3</v>
      </c>
      <c r="O15" s="61">
        <v>3</v>
      </c>
      <c r="P15" s="61">
        <v>3</v>
      </c>
      <c r="Q15" s="61">
        <v>3</v>
      </c>
      <c r="R15" s="62">
        <v>3</v>
      </c>
      <c r="S15" s="62">
        <v>3</v>
      </c>
      <c r="T15" s="64">
        <v>3</v>
      </c>
      <c r="U15" s="51">
        <f t="shared" ref="U15:U16" si="6">SUM(J15:T15,B15:I15)</f>
        <v>45</v>
      </c>
      <c r="V15" s="25">
        <f t="shared" ref="V15:V16" si="7">(U15/57)*100</f>
        <v>78.94736842105263</v>
      </c>
    </row>
    <row r="16" spans="1:22" x14ac:dyDescent="0.3">
      <c r="A16" s="3" t="s">
        <v>271</v>
      </c>
      <c r="B16" s="61">
        <v>3</v>
      </c>
      <c r="C16" s="61">
        <v>3</v>
      </c>
      <c r="D16" s="61">
        <v>3</v>
      </c>
      <c r="E16" s="61">
        <v>3</v>
      </c>
      <c r="F16" s="62">
        <v>0</v>
      </c>
      <c r="G16" s="62">
        <v>0</v>
      </c>
      <c r="H16" s="62">
        <v>0</v>
      </c>
      <c r="I16" s="61">
        <v>3</v>
      </c>
      <c r="J16" s="61">
        <v>3</v>
      </c>
      <c r="K16" s="61">
        <v>3</v>
      </c>
      <c r="L16" s="61">
        <v>3</v>
      </c>
      <c r="M16" s="62">
        <v>0</v>
      </c>
      <c r="N16" s="62">
        <v>0</v>
      </c>
      <c r="O16" s="61">
        <v>3</v>
      </c>
      <c r="P16" s="61">
        <v>3</v>
      </c>
      <c r="Q16" s="61">
        <v>3</v>
      </c>
      <c r="R16" s="62">
        <v>3</v>
      </c>
      <c r="S16" s="62">
        <v>3</v>
      </c>
      <c r="T16" s="64">
        <v>3</v>
      </c>
      <c r="U16" s="51">
        <f t="shared" si="6"/>
        <v>42</v>
      </c>
      <c r="V16" s="25">
        <f t="shared" si="7"/>
        <v>73.68421052631578</v>
      </c>
    </row>
    <row r="17" spans="1:22" x14ac:dyDescent="0.3">
      <c r="A17" s="3" t="s">
        <v>299</v>
      </c>
      <c r="B17" s="61">
        <v>3</v>
      </c>
      <c r="C17" s="62">
        <v>3</v>
      </c>
      <c r="D17" s="62">
        <v>0</v>
      </c>
      <c r="E17" s="62">
        <v>0</v>
      </c>
      <c r="F17" s="61">
        <v>3</v>
      </c>
      <c r="G17" s="62">
        <v>0</v>
      </c>
      <c r="H17" s="62">
        <v>0</v>
      </c>
      <c r="I17" s="61">
        <v>3</v>
      </c>
      <c r="J17" s="61">
        <v>3</v>
      </c>
      <c r="K17" s="61">
        <v>3</v>
      </c>
      <c r="L17" s="61">
        <v>3</v>
      </c>
      <c r="M17" s="62">
        <v>0</v>
      </c>
      <c r="N17" s="62">
        <v>3</v>
      </c>
      <c r="O17" s="61">
        <v>3</v>
      </c>
      <c r="P17" s="61">
        <v>3</v>
      </c>
      <c r="Q17" s="61">
        <v>3</v>
      </c>
      <c r="R17" s="62">
        <v>3</v>
      </c>
      <c r="S17" s="62">
        <v>3</v>
      </c>
      <c r="T17" s="64">
        <v>3</v>
      </c>
      <c r="U17" s="51">
        <f t="shared" ref="U17" si="8">SUM(J17:T17,B17:I17)</f>
        <v>42</v>
      </c>
      <c r="V17" s="25">
        <f t="shared" ref="V17" si="9">(U17/57)*100</f>
        <v>73.68421052631578</v>
      </c>
    </row>
  </sheetData>
  <mergeCells count="1">
    <mergeCell ref="A1:A2"/>
  </mergeCells>
  <conditionalFormatting sqref="B3:T9 B11:T17">
    <cfRule type="colorScale" priority="2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conditionalFormatting sqref="B10:T10">
    <cfRule type="colorScale" priority="1">
      <colorScale>
        <cfvo type="num" val="0"/>
        <cfvo type="num" val="1"/>
        <cfvo type="num" val="3"/>
        <color rgb="FFFF0000"/>
        <color rgb="FFFFFF00"/>
        <color rgb="FF92D050"/>
      </colorScale>
    </cfRule>
  </conditionalFormatting>
  <hyperlinks>
    <hyperlink ref="A1" location="Totalt!A1" tooltip="Tillbaka till Totalt resultat" display="Gator och väga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Öppenhet &amp; påverkan</vt:lpstr>
      <vt:lpstr>Förskola</vt:lpstr>
      <vt:lpstr>Grundskola</vt:lpstr>
      <vt:lpstr>Gymnasieskola</vt:lpstr>
      <vt:lpstr>Äldreomsorg</vt:lpstr>
      <vt:lpstr>IFO</vt:lpstr>
      <vt:lpstr>Handikappomsorg</vt:lpstr>
      <vt:lpstr>Bygga och bo</vt:lpstr>
      <vt:lpstr>Gator, miljö mm</vt:lpstr>
      <vt:lpstr>Tillstånd, näringsliv mm</vt:lpstr>
      <vt:lpstr>Ideell sektor + kultur</vt:lpstr>
      <vt:lpstr>Sökfunktion</vt:lpstr>
      <vt:lpstr>Totalt</vt:lpstr>
      <vt:lpstr>Spindeldiagram</vt:lpstr>
      <vt:lpstr>Spindeldiagram!Utskriftsområde</vt:lpstr>
    </vt:vector>
  </TitlesOfParts>
  <Company>SKL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Gjersvold</dc:creator>
  <cp:lastModifiedBy>Yvonné Wennberg Öhrnell</cp:lastModifiedBy>
  <cp:lastPrinted>2015-09-09T15:42:26Z</cp:lastPrinted>
  <dcterms:created xsi:type="dcterms:W3CDTF">2010-06-17T08:31:01Z</dcterms:created>
  <dcterms:modified xsi:type="dcterms:W3CDTF">2016-05-13T09:05:17Z</dcterms:modified>
</cp:coreProperties>
</file>